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mc:AlternateContent xmlns:mc="http://schemas.openxmlformats.org/markup-compatibility/2006">
    <mc:Choice Requires="x15">
      <x15ac:absPath xmlns:x15ac="http://schemas.microsoft.com/office/spreadsheetml/2010/11/ac" url="Y:\רכש 2023\דימה - נהיגה ספורטיבית\יועץ בטיחות\"/>
    </mc:Choice>
  </mc:AlternateContent>
  <xr:revisionPtr revIDLastSave="0" documentId="13_ncr:1_{966C42A8-D26C-46F9-9FDE-62CD26FE9360}" xr6:coauthVersionLast="36" xr6:coauthVersionMax="47" xr10:uidLastSave="{00000000-0000-0000-0000-000000000000}"/>
  <bookViews>
    <workbookView xWindow="-105" yWindow="-105" windowWidth="21165" windowHeight="11295" activeTab="1" xr2:uid="{00000000-000D-0000-FFFF-FFFF00000000}"/>
  </bookViews>
  <sheets>
    <sheet name="תנאי סף" sheetId="1" r:id="rId1"/>
    <sheet name="איכות" sheetId="4" r:id="rId2"/>
    <sheet name="מחיר וסיכום" sheetId="5" r:id="rId3"/>
  </sheets>
  <definedNames>
    <definedName name="_Ref179538436" localSheetId="0">'תנאי סף'!#REF!</definedName>
    <definedName name="_Ref296892477" localSheetId="0">'תנאי סף'!#REF!</definedName>
    <definedName name="_Ref297537502" localSheetId="0">'תנאי סף'!#REF!</definedName>
    <definedName name="_Ref299614156" localSheetId="0">'תנאי סף'!#REF!</definedName>
    <definedName name="_Ref370930661" localSheetId="0">'תנאי סף'!$D$9</definedName>
    <definedName name="_Ref373241086" localSheetId="0">'תנאי סף'!#REF!</definedName>
    <definedName name="_Ref381015046" localSheetId="0">'תנאי סף'!#REF!</definedName>
    <definedName name="_Ref397199965" localSheetId="0">'תנאי סף'!$D$10</definedName>
    <definedName name="_Ref399016160" localSheetId="0">'תנאי סף'!#REF!</definedName>
    <definedName name="_Ref404259197" localSheetId="0">'תנאי סף'!#REF!</definedName>
    <definedName name="_Ref445211817" localSheetId="0">'תנאי סף'!#REF!</definedName>
    <definedName name="_xlnm.Print_Area" localSheetId="0">'תנאי סף'!$A$1:$G$34</definedName>
  </definedNames>
  <calcPr calcId="191029"/>
</workbook>
</file>

<file path=xl/calcChain.xml><?xml version="1.0" encoding="utf-8"?>
<calcChain xmlns="http://schemas.openxmlformats.org/spreadsheetml/2006/main">
  <c r="E6" i="5" l="1"/>
  <c r="F6" i="5"/>
  <c r="D6" i="5"/>
  <c r="I14" i="4"/>
  <c r="G14" i="4"/>
  <c r="E14" i="4"/>
  <c r="J6" i="4"/>
  <c r="H6" i="4"/>
  <c r="F6" i="4"/>
  <c r="B16" i="5"/>
  <c r="E15" i="5" l="1"/>
  <c r="F15" i="5"/>
  <c r="D15" i="5"/>
  <c r="J13" i="4" l="1"/>
  <c r="J12" i="4"/>
  <c r="J11" i="4"/>
  <c r="J10" i="4"/>
  <c r="I9" i="4" s="1"/>
  <c r="H13" i="4"/>
  <c r="H12" i="4"/>
  <c r="H11" i="4"/>
  <c r="H10" i="4"/>
  <c r="F13" i="4"/>
  <c r="F12" i="4"/>
  <c r="F11" i="4"/>
  <c r="F10" i="4"/>
  <c r="E3" i="4"/>
  <c r="D4" i="5" s="1"/>
  <c r="D13" i="5" s="1"/>
  <c r="I3" i="4"/>
  <c r="F4" i="5" s="1"/>
  <c r="F13" i="5" s="1"/>
  <c r="G3" i="4"/>
  <c r="E4" i="5" s="1"/>
  <c r="E13" i="5" s="1"/>
  <c r="G9" i="4" l="1"/>
  <c r="E14" i="5" s="1"/>
  <c r="E16" i="5" s="1"/>
  <c r="D14" i="4"/>
  <c r="F14" i="5"/>
  <c r="F16" i="5" s="1"/>
  <c r="E9" i="4"/>
  <c r="G15" i="4" l="1"/>
  <c r="I15" i="4"/>
  <c r="E15" i="4" l="1"/>
  <c r="D14" i="5"/>
  <c r="D16" i="5" s="1"/>
  <c r="D17" i="5" l="1"/>
  <c r="F17" i="5"/>
  <c r="E17" i="5"/>
</calcChain>
</file>

<file path=xl/sharedStrings.xml><?xml version="1.0" encoding="utf-8"?>
<sst xmlns="http://schemas.openxmlformats.org/spreadsheetml/2006/main" count="88" uniqueCount="83">
  <si>
    <t>שם המציע:</t>
  </si>
  <si>
    <t>שם איש הקשר:</t>
  </si>
  <si>
    <t>טלפון:</t>
  </si>
  <si>
    <t>מס' סעיף</t>
  </si>
  <si>
    <t>תנאי סף מנהליים</t>
  </si>
  <si>
    <t>המציע</t>
  </si>
  <si>
    <t>ניקוד</t>
  </si>
  <si>
    <t>ציון איכות</t>
  </si>
  <si>
    <t>ציון מחיר</t>
  </si>
  <si>
    <t>סה"כ ציון</t>
  </si>
  <si>
    <t>מס' הצעה:</t>
  </si>
  <si>
    <t>סעיף:</t>
  </si>
  <si>
    <t>כתובת דוא"ל:</t>
  </si>
  <si>
    <t>5.1.1</t>
  </si>
  <si>
    <t>המציע עומד בדרישות תקנה 6(א) לתקנות חובת המכרזים, התשנ"ג-1993 ומחזיק בכל האישורים הנדרשים לפי חוק עסקאות גופים ציבוריים, התשל"ו-1976, כשהם תקפים.</t>
  </si>
  <si>
    <t>5.1.2</t>
  </si>
  <si>
    <t>5.1.3</t>
  </si>
  <si>
    <t>5.2.1</t>
  </si>
  <si>
    <t>הגורם הנבדק</t>
  </si>
  <si>
    <t>ח.פ./ת"ז:</t>
  </si>
  <si>
    <t>מציע הסבור כי אינו מחויב במע"מ באספקת השירותים מכוח מכרז זה, עליו לציין זאת בסעיף ‎11 לנספח ב'1.</t>
  </si>
  <si>
    <t>מסמכים נדרשים</t>
  </si>
  <si>
    <t>5.2</t>
  </si>
  <si>
    <t>קריטריון</t>
  </si>
  <si>
    <t>משקל בציון האיכות</t>
  </si>
  <si>
    <t>ציון גלם</t>
  </si>
  <si>
    <t>ראיון</t>
  </si>
  <si>
    <t>סה"כ ציון איכות</t>
  </si>
  <si>
    <t>מעבר סף איכות</t>
  </si>
  <si>
    <t>מחיר</t>
  </si>
  <si>
    <t>ציון מחיר מנורמל</t>
  </si>
  <si>
    <t>שקלול ציונים סופיים</t>
  </si>
  <si>
    <t>משקל</t>
  </si>
  <si>
    <t>רכיב</t>
  </si>
  <si>
    <t>דירוג המציעים</t>
  </si>
  <si>
    <t>מפ"ל מכרז יועץ בטיחות נהיגה ספורטיבית</t>
  </si>
  <si>
    <t>המציע הוא עוסק מורשה או גוף משפטי מאוגד הרשום ברשם רשמי בישראל.</t>
  </si>
  <si>
    <t>אין מניעה, לפי כל דין או הסכם שהמציע צד לו, להשתתפותו של המציע במכרז ואין אפשרות כלשהי לקיומו של ניגוד עניינים, ישיר או עקיף, בין ענייני המציע, בעלי השליטה בו, נושאי המשרה שלו או הפועלים מטעמו, לבין ענייני המשרד או מתן השירותים.</t>
  </si>
  <si>
    <t>5.2.2</t>
  </si>
  <si>
    <t>5.2.3</t>
  </si>
  <si>
    <t>5.2.4</t>
  </si>
  <si>
    <t>5.2.5</t>
  </si>
  <si>
    <t>תנאי סף מקצועיים ליועץ המוצע</t>
  </si>
  <si>
    <t>בעל הסמכה בתוקף כמנהל בטיחות בספורט הרשום במרשם של מינהל הבטיחות והבריאות התעסוקתית.</t>
  </si>
  <si>
    <t>בעל ניסיון מוכח של 5 שנים לפחות בעבודה כמנהל בטיחות בספורט.
"שנת ניסיון" לעניין זה: שנה שבה בוצעו לפחות 2 תיקי מתקן ו/או שטח.</t>
  </si>
  <si>
    <t>בעל ניסיון מקצועי מעשי של 5 שנים לפחות במתן שירותי ייעוץ, ליווי, פיקוח ובקרה בנושאי בטיחות, בלפחות אחד מבין התחומים הבאים: בטיחות מבנים, בטיחות באירועים המוניים ובטיחות בספורט.</t>
  </si>
  <si>
    <t>היועץ המוצע</t>
  </si>
  <si>
    <t>פרטים אודות ניסיון היועץ המוצע כנדרש בסעיף ‎5.2 לעיל יפורטו בנספח ב'2. הניסיון הנדרש עפ"י סעיף זה יפורט ברשימה כרונולוגית מלאה של העבודות שבוצעו במהלך שנות הניסיון, כולל רשימת הלקוחות שקיבלו שירות זה או דומה לו מהיועץ, תוך ציון שם הלקוח, שם איש הקשר ומספר הטלפון שלו.</t>
  </si>
  <si>
    <t>חוברת הצעה מלאה וחתומה כנדרש בסעיף ‎7 להלן.</t>
  </si>
  <si>
    <t>6.2.1</t>
  </si>
  <si>
    <t>6.2.2</t>
  </si>
  <si>
    <t>6.2.3</t>
  </si>
  <si>
    <t>6.2.4</t>
  </si>
  <si>
    <t>6.2.5</t>
  </si>
  <si>
    <t>6.2.6</t>
  </si>
  <si>
    <t>6.2.7</t>
  </si>
  <si>
    <t>6.2.8</t>
  </si>
  <si>
    <t>6.2.9</t>
  </si>
  <si>
    <t>6.2.10</t>
  </si>
  <si>
    <t>מסמכי המכרז כשהם חתומים בראשי תיבות בתחתית כל עמוד.</t>
  </si>
  <si>
    <t>אם המציע הוא תאגיד – יצרף אישור עו"ד או רו"ח על זהות מורשי החתימה.</t>
  </si>
  <si>
    <t>תצהיר בדבר היעדר הרשעות לפי חוק עובדים זרים וחוק שכר מינימום חתום ע"י עו"ד (נספח ב'3).</t>
  </si>
  <si>
    <t>הצהרה על שימוש בתוכנות מקוריות (נספח ב'4).</t>
  </si>
  <si>
    <t>העתק תעודת עוסק מורשה והעתק של תעודת התאגדות (לפי העניין וסוג התאגדותו המשפטית של המציע) מאושר/ים על ידי עו"ד, לצורך הוכחת העמידה בתנאי הסף שבסעיף ‎5.1.1 לעיל. אם המציע הוא עמותה, עליו להעביר אישור ניהול תקין מטעם רשם העמותות, תקף למועד הגשת ההצעה.</t>
  </si>
  <si>
    <t>אישור לפי חוק עסקאות גופים ציבוריים, בדבר ניהול פנקסי חשבונות ורשומות, כשהוא תקף, להוכחת העמידה בתנאי הסף שבסעיף ‎5.1.2 לעיל.</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</si>
  <si>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</si>
  <si>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עפ"י האמור בסעיף ‎17.2 לפרק זה. במידה והמציע מבקש להשאיר מידע חסוי, עליו לצרף עותק נוסף של ההצעה, בו מידע זה מושחר. מציע שלא יצרף עותק כאמור, המשרד לא יהא אחראי על הסתרת מידע זה ממציעים אחרים במקרה של בקשות לעיון בהצעה זו.</t>
  </si>
  <si>
    <t>9.4.1</t>
  </si>
  <si>
    <t>9.4.2</t>
  </si>
  <si>
    <t>9.4.3</t>
  </si>
  <si>
    <t>9.4.4</t>
  </si>
  <si>
    <t>9.4.5</t>
  </si>
  <si>
    <r>
      <t xml:space="preserve">השכלה אקדמית של היועץ
</t>
    </r>
    <r>
      <rPr>
        <sz val="11"/>
        <rFont val="Arial"/>
        <family val="2"/>
      </rPr>
      <t>•	עבור יועץ מוצע שהוא בעל תעודת הנדסאי – יינתנו 5 נקודות.
•	עבור יועץ מוצע שהוא בעל תואר אקדמי ראשון – יינתנו 7 נקודות.
•	עבור יועץ מוצע שהוא בעל תעודת מהנדס בניין/אדריכל – יינתנו 10 נקודות.</t>
    </r>
  </si>
  <si>
    <r>
      <t xml:space="preserve">ניסיון היועץ במתן שירותי ייעוץ
</t>
    </r>
    <r>
      <rPr>
        <sz val="11"/>
        <rFont val="Arial"/>
        <family val="2"/>
      </rPr>
      <t>•	עבור כל לקוח שלו ניתנו שירותי ייעוץ כאמור, יינתנו 4 נקודות. בגין תת-סעיף זה יינתן ניקוד עבור 3 לקוחות לכל היותר.
•	עבור לקוח שהוא גוף ציבורי שלו ניתנו שירותי ייעוץ, יינתנו 5 נקודות. בגין תת-סעיף זה יינתן ניקוד עבור לקוח אחד לכל היותר.
•	עבור לקוח שלו ניתנו שירותי ייעוץ בתחום הספורט המוטורי, יינתנו 7 נקודות. אם  הלקוח הוא גוף ציבורי יינתנו 10 נקודות.</t>
    </r>
  </si>
  <si>
    <t>תעודת ממונה בטיחות</t>
  </si>
  <si>
    <t xml:space="preserve">התרשמות מניסיונו של היועץ המוצע בייעוץ בכלל ובתחום הבטיחות בפרט, התרשמות מידיעת השפה האנגלית ברמה של קריאת טקסטים בתחום הטכני. תיתכן בחינת היכולות במסגרת הריאיון. </t>
  </si>
  <si>
    <t>התרשמות נציגי המשרד מהבנת היועץ המוצע ביחס לאירועים שניהל באופן כללי ובתחום הספורט בפרט, התרשמות מהידע של היועץ בחוקים ותקנות רלוונטיים. התרשמות מידע טכני בסיסי של היועץ.</t>
  </si>
  <si>
    <t xml:space="preserve">התרשמות נציגי המשרד מהבנת היועץ המוצע ביחס לנהיגה הספורטיבית בארץ בדגש על אירועי ספורט מוטורי, דגשים לאירועים בתחום הספורט המוטורי בשונה מאירועים אחרים. </t>
  </si>
  <si>
    <t>התרשמות כללית – יחסי אנוש, תקשורת ורהיטות, בקיאות מקצועית, שירותיות, זמינות ויכולת עבודה בלחץ</t>
  </si>
  <si>
    <t>הצעת המחיר - אחוז הנחה</t>
  </si>
  <si>
    <t>בעל ניסיון כממונה בטיחות ו/או כמנהל בטיחות ספורט ו/או כמהנדס בטיחות באירועי נהיגה ספורטיבית, באירוע אחד לפחות בעשר השנים האחרונות</t>
  </si>
  <si>
    <t>בעל ניסיון כמנהל אירוע ספורט ו/או מנהל בטיחות בספורט, אשר ביצע בשנתיים האחרונות לפחות 3 אירועים שבהם נכח קהל של לפחות 5,000 איש.</t>
  </si>
  <si>
    <r>
      <t xml:space="preserve">ניסיון היועץ בתחום הספורט המוטורי
</t>
    </r>
    <r>
      <rPr>
        <sz val="11"/>
        <rFont val="Arial"/>
        <family val="2"/>
      </rPr>
      <t>•	ייבחן ניסיון היועץ המוצע כמנהל בטיחות בספורט באירועי נהיגה ספורטיבית בעשר השנים האחרונות. עבור כל אירוע נהיגה ספורטיבית בו הועסק היועץ כמנהל בטיחות בספורט מוטורי יינתנו 5 נקודות, עד למקסימום של 25 נקודות.</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</si>
</sst>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b/>
      <sz val="12"/>
      <color theme="1"/>
      <name val="David"/>
      <family val="2"/>
    </font>
    <font>
      <sz val="12"/>
      <color theme="1"/>
      <name val="David"/>
      <family val="2"/>
    </font>
    <font>
      <sz val="11"/>
      <color theme="1"/>
      <name val="David"/>
      <family val="2"/>
    </font>
    <font>
      <sz val="12"/>
      <color rgb="FFFF0000"/>
      <name val="David"/>
      <family val="2"/>
    </font>
    <font>
      <sz val="8"/>
      <name val="Arial"/>
      <family val="2"/>
      <charset val="177"/>
      <scheme val="minor"/>
    </font>
    <font>
      <b/>
      <sz val="15"/>
      <color theme="1"/>
      <name val="David"/>
      <family val="2"/>
    </font>
    <font>
      <b/>
      <sz val="14"/>
      <color theme="1"/>
      <name val="David"/>
      <family val="2"/>
    </font>
    <font>
      <sz val="11"/>
      <color theme="0"/>
      <name val="Arial"/>
      <family val="2"/>
      <charset val="177"/>
      <scheme val="minor"/>
    </font>
    <font>
      <b/>
      <sz val="14"/>
      <name val="Arial"/>
      <family val="2"/>
    </font>
    <font>
      <b/>
      <sz val="12"/>
      <name val="Arial"/>
      <family val="2"/>
    </font>
    <font>
      <b/>
      <sz val="13"/>
      <name val="Arial"/>
      <family val="2"/>
    </font>
    <font>
      <sz val="11"/>
      <name val="Arial"/>
      <family val="2"/>
    </font>
    <font>
      <b/>
      <sz val="13"/>
      <color theme="0"/>
      <name val="Arial"/>
      <family val="2"/>
      <charset val="177"/>
    </font>
    <font>
      <b/>
      <sz val="12"/>
      <name val="Arial"/>
      <family val="2"/>
      <charset val="177"/>
    </font>
    <font>
      <b/>
      <sz val="12"/>
      <color theme="1"/>
      <name val="Arial"/>
      <family val="2"/>
      <charset val="177"/>
      <scheme val="minor"/>
    </font>
    <font>
      <b/>
      <sz val="10"/>
      <name val="Arial"/>
      <family val="2"/>
    </font>
    <font>
      <b/>
      <sz val="11"/>
      <color theme="1"/>
      <name val="Arial"/>
      <family val="2"/>
      <scheme val="minor"/>
    </font>
    <font>
      <b/>
      <sz val="11"/>
      <color theme="1"/>
      <name val="David"/>
      <family val="2"/>
      <charset val="177"/>
    </font>
    <font>
      <sz val="11"/>
      <color theme="1"/>
      <name val="Arial"/>
      <family val="2"/>
      <scheme val="minor"/>
    </font>
    <font>
      <b/>
      <sz val="11"/>
      <color theme="0"/>
      <name val="Arial"/>
      <family val="2"/>
      <scheme val="minor"/>
    </font>
    <font>
      <b/>
      <sz val="10"/>
      <color theme="1"/>
      <name val="David"/>
      <family val="2"/>
      <charset val="177"/>
    </font>
  </fonts>
  <fills count="2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s>
  <borders count="57">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161">
    <xf numFmtId="0" fontId="0" fillId="0" borderId="0" xfId="0"/>
    <xf numFmtId="0" fontId="4" fillId="0" borderId="0" xfId="0" applyFont="1"/>
    <xf numFmtId="0" fontId="4" fillId="0" borderId="0" xfId="0" applyFont="1" applyProtection="1">
      <protection hidden="1"/>
    </xf>
    <xf numFmtId="0" fontId="4" fillId="3" borderId="9"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wrapText="1"/>
      <protection locked="0"/>
    </xf>
    <xf numFmtId="0" fontId="3" fillId="0" borderId="0" xfId="0" applyFont="1" applyProtection="1">
      <protection hidden="1"/>
    </xf>
    <xf numFmtId="0" fontId="4" fillId="0" borderId="0" xfId="0" applyFont="1" applyAlignment="1">
      <alignment wrapText="1"/>
    </xf>
    <xf numFmtId="0" fontId="3" fillId="0" borderId="0" xfId="0" applyFont="1"/>
    <xf numFmtId="0" fontId="4" fillId="6" borderId="10" xfId="0" applyFont="1" applyFill="1" applyBorder="1" applyAlignment="1" applyProtection="1">
      <alignment horizontal="right" vertical="center" wrapText="1" readingOrder="2"/>
      <protection hidden="1"/>
    </xf>
    <xf numFmtId="0" fontId="4" fillId="0" borderId="0" xfId="0" applyFont="1" applyAlignment="1">
      <alignment vertical="center"/>
    </xf>
    <xf numFmtId="0" fontId="6" fillId="3" borderId="9" xfId="0" applyFont="1" applyFill="1" applyBorder="1" applyAlignment="1" applyProtection="1">
      <alignment horizontal="center" vertical="center" wrapText="1"/>
      <protection locked="0"/>
    </xf>
    <xf numFmtId="0" fontId="4" fillId="6" borderId="4" xfId="0" applyFont="1" applyFill="1" applyBorder="1" applyAlignment="1" applyProtection="1">
      <alignment horizontal="right" vertical="center" wrapText="1" readingOrder="2"/>
      <protection hidden="1"/>
    </xf>
    <xf numFmtId="0" fontId="4" fillId="6" borderId="17" xfId="0" applyFont="1" applyFill="1" applyBorder="1" applyAlignment="1" applyProtection="1">
      <alignment horizontal="right" vertical="center" wrapText="1" readingOrder="2"/>
      <protection hidden="1"/>
    </xf>
    <xf numFmtId="0" fontId="4" fillId="3" borderId="6" xfId="0" applyFont="1" applyFill="1" applyBorder="1" applyAlignment="1" applyProtection="1">
      <alignment horizontal="center" vertical="center" wrapText="1"/>
      <protection locked="0"/>
    </xf>
    <xf numFmtId="49" fontId="3" fillId="2" borderId="14" xfId="0" applyNumberFormat="1"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wrapText="1" readingOrder="2"/>
      <protection hidden="1"/>
    </xf>
    <xf numFmtId="0" fontId="3" fillId="15" borderId="11" xfId="0" applyFont="1" applyFill="1" applyBorder="1" applyAlignment="1" applyProtection="1">
      <alignment horizontal="center" vertical="center" wrapText="1"/>
      <protection hidden="1"/>
    </xf>
    <xf numFmtId="0" fontId="3" fillId="15" borderId="11" xfId="0" applyFont="1" applyFill="1" applyBorder="1" applyAlignment="1" applyProtection="1">
      <alignment horizontal="center" vertical="center" wrapText="1" readingOrder="2"/>
      <protection hidden="1"/>
    </xf>
    <xf numFmtId="0" fontId="3" fillId="15" borderId="11" xfId="0" applyFont="1" applyFill="1" applyBorder="1" applyAlignment="1" applyProtection="1">
      <alignment horizontal="center" vertical="center" wrapText="1"/>
      <protection locked="0"/>
    </xf>
    <xf numFmtId="49" fontId="3" fillId="15" borderId="11" xfId="0" applyNumberFormat="1" applyFont="1" applyFill="1" applyBorder="1" applyAlignment="1" applyProtection="1">
      <alignment horizontal="center" vertical="center" wrapText="1"/>
      <protection locked="0"/>
    </xf>
    <xf numFmtId="0" fontId="3" fillId="15" borderId="13" xfId="0" applyFont="1" applyFill="1" applyBorder="1" applyAlignment="1" applyProtection="1">
      <alignment horizontal="center" vertical="center" wrapText="1"/>
      <protection hidden="1"/>
    </xf>
    <xf numFmtId="0" fontId="1" fillId="15" borderId="13" xfId="1" applyFill="1" applyBorder="1" applyAlignment="1" applyProtection="1">
      <alignment horizontal="center" vertical="center" wrapText="1"/>
      <protection locked="0"/>
    </xf>
    <xf numFmtId="0" fontId="3" fillId="15" borderId="13" xfId="0" applyFont="1" applyFill="1" applyBorder="1" applyAlignment="1" applyProtection="1">
      <alignment horizontal="center" wrapText="1"/>
      <protection hidden="1"/>
    </xf>
    <xf numFmtId="0" fontId="3" fillId="15" borderId="45" xfId="0" applyFont="1" applyFill="1" applyBorder="1" applyAlignment="1" applyProtection="1">
      <alignment horizontal="center" wrapText="1"/>
      <protection hidden="1"/>
    </xf>
    <xf numFmtId="0" fontId="3" fillId="15" borderId="14" xfId="0" applyFont="1" applyFill="1" applyBorder="1" applyAlignment="1" applyProtection="1">
      <alignment horizontal="center" vertical="center" wrapText="1"/>
      <protection hidden="1"/>
    </xf>
    <xf numFmtId="0" fontId="3" fillId="15" borderId="15" xfId="0" applyFont="1" applyFill="1" applyBorder="1" applyAlignment="1" applyProtection="1">
      <alignment horizontal="center" vertical="center" readingOrder="2"/>
      <protection hidden="1"/>
    </xf>
    <xf numFmtId="0" fontId="4" fillId="3" borderId="12" xfId="0" applyFont="1" applyFill="1" applyBorder="1" applyAlignment="1" applyProtection="1">
      <alignment horizontal="center" vertical="center" wrapText="1"/>
      <protection locked="0"/>
    </xf>
    <xf numFmtId="49" fontId="3" fillId="4" borderId="26" xfId="0" applyNumberFormat="1" applyFont="1" applyFill="1" applyBorder="1" applyAlignment="1" applyProtection="1">
      <alignment horizontal="center" vertical="center"/>
      <protection hidden="1"/>
    </xf>
    <xf numFmtId="0" fontId="3" fillId="3" borderId="32" xfId="0" applyFont="1" applyFill="1" applyBorder="1" applyAlignment="1" applyProtection="1">
      <alignment horizontal="center" vertical="center"/>
      <protection hidden="1"/>
    </xf>
    <xf numFmtId="0" fontId="3" fillId="2" borderId="14"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wrapText="1"/>
      <protection hidden="1"/>
    </xf>
    <xf numFmtId="0" fontId="3" fillId="4" borderId="34" xfId="0" applyFont="1" applyFill="1" applyBorder="1" applyAlignment="1" applyProtection="1">
      <alignment horizontal="center" vertical="center" wrapText="1" readingOrder="2"/>
      <protection hidden="1"/>
    </xf>
    <xf numFmtId="0" fontId="4" fillId="5" borderId="35" xfId="0" applyFont="1" applyFill="1" applyBorder="1" applyAlignment="1" applyProtection="1">
      <alignment horizontal="right" vertical="center" wrapText="1" readingOrder="2"/>
      <protection hidden="1"/>
    </xf>
    <xf numFmtId="0" fontId="4" fillId="5" borderId="46" xfId="0" applyFont="1" applyFill="1" applyBorder="1" applyAlignment="1" applyProtection="1">
      <alignment horizontal="right" vertical="center" wrapText="1" readingOrder="2"/>
      <protection hidden="1"/>
    </xf>
    <xf numFmtId="0" fontId="4" fillId="3" borderId="10" xfId="0" applyFont="1" applyFill="1" applyBorder="1" applyAlignment="1" applyProtection="1">
      <alignment horizontal="center" vertical="center" wrapText="1"/>
      <protection locked="0"/>
    </xf>
    <xf numFmtId="0" fontId="4" fillId="3" borderId="37"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40"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4" fillId="3" borderId="45"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4" fillId="3" borderId="37" xfId="0" applyFont="1" applyFill="1" applyBorder="1" applyAlignment="1" applyProtection="1">
      <alignment horizontal="center" vertical="center" wrapText="1" readingOrder="2"/>
      <protection locked="0"/>
    </xf>
    <xf numFmtId="0" fontId="4" fillId="3" borderId="48"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readingOrder="2"/>
      <protection locked="0"/>
    </xf>
    <xf numFmtId="0" fontId="11" fillId="8" borderId="14" xfId="0" applyFont="1" applyFill="1" applyBorder="1" applyAlignment="1" applyProtection="1">
      <alignment horizontal="right" vertical="center" wrapText="1" readingOrder="2"/>
      <protection hidden="1"/>
    </xf>
    <xf numFmtId="0" fontId="11" fillId="8" borderId="3" xfId="0" applyFont="1" applyFill="1" applyBorder="1" applyAlignment="1" applyProtection="1">
      <alignment horizontal="center" vertical="center" wrapText="1" readingOrder="2"/>
      <protection hidden="1"/>
    </xf>
    <xf numFmtId="0" fontId="11" fillId="8" borderId="6" xfId="0" applyFont="1" applyFill="1" applyBorder="1" applyAlignment="1" applyProtection="1">
      <alignment horizontal="center" vertical="center" wrapText="1" readingOrder="2"/>
      <protection hidden="1"/>
    </xf>
    <xf numFmtId="14" fontId="11" fillId="8" borderId="3" xfId="0" applyNumberFormat="1" applyFont="1" applyFill="1" applyBorder="1" applyAlignment="1" applyProtection="1">
      <alignment horizontal="center" vertical="center" wrapText="1" readingOrder="2"/>
      <protection hidden="1"/>
    </xf>
    <xf numFmtId="9" fontId="13" fillId="8" borderId="2" xfId="0" applyNumberFormat="1" applyFont="1" applyFill="1" applyBorder="1" applyAlignment="1" applyProtection="1">
      <alignment horizontal="center" vertical="center" wrapText="1" readingOrder="2"/>
      <protection hidden="1"/>
    </xf>
    <xf numFmtId="0" fontId="14" fillId="16" borderId="37" xfId="0" applyFont="1" applyFill="1" applyBorder="1" applyAlignment="1" applyProtection="1">
      <alignment horizontal="center" vertical="center" wrapText="1" readingOrder="2"/>
      <protection locked="0" hidden="1"/>
    </xf>
    <xf numFmtId="164" fontId="14" fillId="16" borderId="24" xfId="0" applyNumberFormat="1" applyFont="1" applyFill="1" applyBorder="1" applyAlignment="1" applyProtection="1">
      <alignment horizontal="center" vertical="center" wrapText="1" readingOrder="2"/>
      <protection locked="0" hidden="1"/>
    </xf>
    <xf numFmtId="0" fontId="14" fillId="16" borderId="32" xfId="0" applyFont="1" applyFill="1" applyBorder="1" applyAlignment="1" applyProtection="1">
      <alignment horizontal="center" vertical="center" wrapText="1" readingOrder="2"/>
      <protection locked="0" hidden="1"/>
    </xf>
    <xf numFmtId="9" fontId="15" fillId="10" borderId="5" xfId="2" applyFont="1" applyFill="1" applyBorder="1" applyAlignment="1" applyProtection="1">
      <alignment horizontal="center" vertical="center" wrapText="1" readingOrder="2"/>
      <protection hidden="1"/>
    </xf>
    <xf numFmtId="0" fontId="16" fillId="11" borderId="7" xfId="0" applyFont="1" applyFill="1" applyBorder="1" applyAlignment="1" applyProtection="1">
      <alignment horizontal="center" vertical="center" wrapText="1" readingOrder="2"/>
      <protection hidden="1"/>
    </xf>
    <xf numFmtId="9" fontId="13" fillId="8" borderId="6" xfId="0" applyNumberFormat="1" applyFont="1" applyFill="1" applyBorder="1" applyAlignment="1" applyProtection="1">
      <alignment horizontal="center" vertical="center" wrapText="1" readingOrder="2"/>
      <protection hidden="1"/>
    </xf>
    <xf numFmtId="9" fontId="13" fillId="8" borderId="1" xfId="0" applyNumberFormat="1" applyFont="1" applyFill="1" applyBorder="1" applyAlignment="1" applyProtection="1">
      <alignment horizontal="center" vertical="center" wrapText="1" readingOrder="2"/>
      <protection hidden="1"/>
    </xf>
    <xf numFmtId="0" fontId="12" fillId="7" borderId="39" xfId="0" applyFont="1" applyFill="1" applyBorder="1" applyAlignment="1" applyProtection="1">
      <alignment horizontal="center" vertical="center" wrapText="1" readingOrder="2"/>
      <protection hidden="1"/>
    </xf>
    <xf numFmtId="0" fontId="12" fillId="7" borderId="48" xfId="0" applyFont="1" applyFill="1" applyBorder="1" applyAlignment="1" applyProtection="1">
      <alignment horizontal="center" vertical="center" wrapText="1" readingOrder="2"/>
      <protection hidden="1"/>
    </xf>
    <xf numFmtId="0" fontId="11" fillId="8" borderId="0" xfId="0" applyFont="1" applyFill="1" applyAlignment="1" applyProtection="1">
      <alignment horizontal="right" vertical="center" wrapText="1" readingOrder="2"/>
      <protection hidden="1"/>
    </xf>
    <xf numFmtId="0" fontId="11" fillId="8" borderId="2" xfId="0" applyFont="1" applyFill="1" applyBorder="1" applyAlignment="1" applyProtection="1">
      <alignment horizontal="right" vertical="center" wrapText="1" readingOrder="2"/>
      <protection hidden="1"/>
    </xf>
    <xf numFmtId="9" fontId="13" fillId="8" borderId="14" xfId="0" applyNumberFormat="1" applyFont="1" applyFill="1" applyBorder="1" applyAlignment="1" applyProtection="1">
      <alignment horizontal="center" vertical="center" wrapText="1" readingOrder="2"/>
      <protection hidden="1"/>
    </xf>
    <xf numFmtId="0" fontId="14" fillId="9" borderId="9" xfId="0" applyFont="1" applyFill="1" applyBorder="1" applyAlignment="1" applyProtection="1">
      <alignment vertical="center" wrapText="1" readingOrder="2"/>
      <protection hidden="1"/>
    </xf>
    <xf numFmtId="9" fontId="14" fillId="17" borderId="51" xfId="2" applyFont="1" applyFill="1" applyBorder="1" applyAlignment="1" applyProtection="1">
      <alignment horizontal="center" vertical="center" wrapText="1" readingOrder="2"/>
      <protection hidden="1"/>
    </xf>
    <xf numFmtId="0" fontId="10" fillId="0" borderId="0" xfId="0" applyFont="1" applyProtection="1">
      <protection hidden="1"/>
    </xf>
    <xf numFmtId="0" fontId="0" fillId="0" borderId="0" xfId="0" applyProtection="1">
      <protection hidden="1"/>
    </xf>
    <xf numFmtId="0" fontId="20" fillId="18" borderId="33" xfId="0" applyFont="1" applyFill="1" applyBorder="1" applyAlignment="1" applyProtection="1">
      <alignment horizontal="center" vertical="center" readingOrder="2"/>
      <protection hidden="1"/>
    </xf>
    <xf numFmtId="0" fontId="20" fillId="18" borderId="53" xfId="0" applyFont="1" applyFill="1" applyBorder="1" applyAlignment="1" applyProtection="1">
      <alignment horizontal="center" vertical="center" readingOrder="2"/>
      <protection hidden="1"/>
    </xf>
    <xf numFmtId="0" fontId="19" fillId="19" borderId="44" xfId="0" applyFont="1" applyFill="1" applyBorder="1" applyAlignment="1" applyProtection="1">
      <alignment vertical="center"/>
      <protection hidden="1"/>
    </xf>
    <xf numFmtId="0" fontId="19" fillId="13" borderId="13" xfId="0" applyFont="1" applyFill="1" applyBorder="1" applyAlignment="1" applyProtection="1">
      <alignment vertical="center"/>
      <protection hidden="1"/>
    </xf>
    <xf numFmtId="2" fontId="19" fillId="13" borderId="41" xfId="0" applyNumberFormat="1" applyFont="1" applyFill="1" applyBorder="1" applyAlignment="1" applyProtection="1">
      <alignment horizontal="center" vertical="center"/>
      <protection hidden="1"/>
    </xf>
    <xf numFmtId="0" fontId="20" fillId="18" borderId="26" xfId="0" applyFont="1" applyFill="1" applyBorder="1" applyAlignment="1" applyProtection="1">
      <alignment horizontal="center" vertical="center" readingOrder="2"/>
      <protection hidden="1"/>
    </xf>
    <xf numFmtId="0" fontId="19" fillId="18" borderId="27" xfId="0" applyFont="1" applyFill="1" applyBorder="1" applyAlignment="1" applyProtection="1">
      <alignment horizontal="center"/>
      <protection hidden="1"/>
    </xf>
    <xf numFmtId="0" fontId="19" fillId="18" borderId="49" xfId="0" applyFont="1" applyFill="1" applyBorder="1" applyProtection="1">
      <protection hidden="1"/>
    </xf>
    <xf numFmtId="9" fontId="0" fillId="5" borderId="32" xfId="0" applyNumberFormat="1" applyFill="1" applyBorder="1" applyAlignment="1" applyProtection="1">
      <alignment horizontal="center"/>
      <protection hidden="1"/>
    </xf>
    <xf numFmtId="0" fontId="21" fillId="5" borderId="24" xfId="0" applyFont="1" applyFill="1" applyBorder="1" applyProtection="1">
      <protection hidden="1"/>
    </xf>
    <xf numFmtId="2" fontId="21" fillId="5" borderId="28" xfId="0" applyNumberFormat="1" applyFont="1" applyFill="1" applyBorder="1" applyAlignment="1" applyProtection="1">
      <alignment horizontal="center" vertical="center"/>
      <protection hidden="1"/>
    </xf>
    <xf numFmtId="2" fontId="21" fillId="5" borderId="29" xfId="0" applyNumberFormat="1" applyFont="1" applyFill="1" applyBorder="1" applyAlignment="1" applyProtection="1">
      <alignment horizontal="center" vertical="center"/>
      <protection hidden="1"/>
    </xf>
    <xf numFmtId="9" fontId="22" fillId="14" borderId="32" xfId="0" applyNumberFormat="1" applyFont="1" applyFill="1" applyBorder="1" applyAlignment="1" applyProtection="1">
      <alignment horizontal="center" vertical="center"/>
      <protection hidden="1"/>
    </xf>
    <xf numFmtId="0" fontId="22" fillId="14" borderId="24" xfId="0" applyFont="1" applyFill="1" applyBorder="1" applyAlignment="1" applyProtection="1">
      <alignment vertical="center"/>
      <protection hidden="1"/>
    </xf>
    <xf numFmtId="2" fontId="22" fillId="14" borderId="28" xfId="0" applyNumberFormat="1" applyFont="1" applyFill="1" applyBorder="1" applyAlignment="1" applyProtection="1">
      <alignment horizontal="center" vertical="center"/>
      <protection hidden="1"/>
    </xf>
    <xf numFmtId="2" fontId="22" fillId="14" borderId="29" xfId="0" applyNumberFormat="1" applyFont="1" applyFill="1" applyBorder="1" applyAlignment="1" applyProtection="1">
      <alignment horizontal="center" vertical="center"/>
      <protection hidden="1"/>
    </xf>
    <xf numFmtId="0" fontId="19" fillId="12" borderId="54" xfId="0" applyFont="1" applyFill="1" applyBorder="1" applyAlignment="1" applyProtection="1">
      <alignment horizontal="center" vertical="center"/>
      <protection hidden="1"/>
    </xf>
    <xf numFmtId="0" fontId="20" fillId="18" borderId="23" xfId="0" applyFont="1" applyFill="1" applyBorder="1" applyAlignment="1" applyProtection="1">
      <alignment horizontal="center" vertical="center" readingOrder="2"/>
      <protection hidden="1"/>
    </xf>
    <xf numFmtId="2" fontId="21" fillId="5" borderId="12" xfId="0" applyNumberFormat="1" applyFont="1" applyFill="1" applyBorder="1" applyAlignment="1" applyProtection="1">
      <alignment horizontal="center" vertical="center"/>
      <protection hidden="1"/>
    </xf>
    <xf numFmtId="2" fontId="21" fillId="5" borderId="24" xfId="0" applyNumberFormat="1" applyFont="1" applyFill="1" applyBorder="1" applyAlignment="1" applyProtection="1">
      <alignment horizontal="center" vertical="center"/>
      <protection hidden="1"/>
    </xf>
    <xf numFmtId="2" fontId="22" fillId="14" borderId="24" xfId="0" applyNumberFormat="1" applyFont="1" applyFill="1" applyBorder="1" applyAlignment="1" applyProtection="1">
      <alignment horizontal="center" vertical="center"/>
      <protection hidden="1"/>
    </xf>
    <xf numFmtId="0" fontId="19" fillId="12" borderId="52" xfId="0" applyFont="1" applyFill="1" applyBorder="1" applyAlignment="1" applyProtection="1">
      <alignment horizontal="center" vertical="center"/>
      <protection hidden="1"/>
    </xf>
    <xf numFmtId="0" fontId="10" fillId="0" borderId="0" xfId="0" applyFont="1"/>
    <xf numFmtId="0" fontId="23" fillId="18" borderId="28" xfId="0" applyFont="1" applyFill="1" applyBorder="1" applyAlignment="1" applyProtection="1">
      <alignment horizontal="center" vertical="center" wrapText="1"/>
      <protection hidden="1"/>
    </xf>
    <xf numFmtId="0" fontId="23" fillId="18" borderId="12" xfId="0" applyFont="1" applyFill="1" applyBorder="1" applyAlignment="1" applyProtection="1">
      <alignment horizontal="center" vertical="center" wrapText="1"/>
      <protection hidden="1"/>
    </xf>
    <xf numFmtId="0" fontId="23" fillId="18" borderId="42" xfId="0" applyFont="1" applyFill="1" applyBorder="1" applyAlignment="1" applyProtection="1">
      <alignment horizontal="center" vertical="center" wrapText="1"/>
      <protection hidden="1"/>
    </xf>
    <xf numFmtId="0" fontId="23" fillId="18" borderId="40" xfId="0" applyFont="1" applyFill="1" applyBorder="1" applyAlignment="1" applyProtection="1">
      <alignment horizontal="center" vertical="center" wrapText="1"/>
      <protection hidden="1"/>
    </xf>
    <xf numFmtId="49" fontId="4" fillId="6" borderId="9" xfId="0" applyNumberFormat="1" applyFont="1" applyFill="1" applyBorder="1" applyAlignment="1" applyProtection="1">
      <alignment horizontal="center" vertical="center" readingOrder="2"/>
      <protection hidden="1"/>
    </xf>
    <xf numFmtId="49" fontId="4" fillId="6" borderId="11" xfId="0" applyNumberFormat="1" applyFont="1" applyFill="1" applyBorder="1" applyAlignment="1" applyProtection="1">
      <alignment horizontal="center" vertical="center" readingOrder="2"/>
      <protection hidden="1"/>
    </xf>
    <xf numFmtId="49" fontId="4" fillId="6" borderId="13" xfId="0" applyNumberFormat="1" applyFont="1" applyFill="1" applyBorder="1" applyAlignment="1" applyProtection="1">
      <alignment horizontal="center" vertical="center" readingOrder="2"/>
      <protection hidden="1"/>
    </xf>
    <xf numFmtId="49" fontId="4" fillId="6" borderId="40" xfId="0" applyNumberFormat="1" applyFont="1" applyFill="1" applyBorder="1" applyAlignment="1" applyProtection="1">
      <alignment horizontal="center" vertical="center" readingOrder="2"/>
      <protection hidden="1"/>
    </xf>
    <xf numFmtId="49" fontId="4" fillId="6" borderId="22" xfId="0" applyNumberFormat="1" applyFont="1" applyFill="1" applyBorder="1" applyAlignment="1" applyProtection="1">
      <alignment horizontal="center" vertical="center" readingOrder="2"/>
      <protection hidden="1"/>
    </xf>
    <xf numFmtId="0" fontId="4" fillId="3" borderId="36" xfId="0" applyFont="1" applyFill="1" applyBorder="1" applyAlignment="1" applyProtection="1">
      <alignment horizontal="center" vertical="center" wrapText="1" readingOrder="2"/>
      <protection locked="0"/>
    </xf>
    <xf numFmtId="0" fontId="5" fillId="3" borderId="44" xfId="0" applyFont="1" applyFill="1" applyBorder="1" applyAlignment="1" applyProtection="1">
      <alignment horizontal="center" vertical="center" wrapText="1" readingOrder="2"/>
      <protection locked="0"/>
    </xf>
    <xf numFmtId="0" fontId="4" fillId="6" borderId="11" xfId="0" applyFont="1" applyFill="1" applyBorder="1" applyAlignment="1" applyProtection="1">
      <alignment horizontal="right" vertical="center" wrapText="1" readingOrder="2"/>
      <protection hidden="1"/>
    </xf>
    <xf numFmtId="0" fontId="3" fillId="3" borderId="38" xfId="0" applyFont="1" applyFill="1" applyBorder="1" applyAlignment="1" applyProtection="1">
      <alignment horizontal="center" vertical="center"/>
      <protection hidden="1"/>
    </xf>
    <xf numFmtId="164" fontId="12" fillId="8" borderId="47" xfId="0" applyNumberFormat="1" applyFont="1" applyFill="1" applyBorder="1" applyAlignment="1" applyProtection="1">
      <alignment vertical="center" wrapText="1" readingOrder="2"/>
      <protection hidden="1"/>
    </xf>
    <xf numFmtId="1" fontId="12" fillId="8" borderId="20" xfId="0" applyNumberFormat="1" applyFont="1" applyFill="1" applyBorder="1" applyAlignment="1" applyProtection="1">
      <alignment horizontal="center" vertical="center" wrapText="1" readingOrder="2"/>
      <protection hidden="1"/>
    </xf>
    <xf numFmtId="14" fontId="11" fillId="8" borderId="7" xfId="0" applyNumberFormat="1" applyFont="1" applyFill="1" applyBorder="1" applyAlignment="1" applyProtection="1">
      <alignment horizontal="center" vertical="center" wrapText="1" readingOrder="2"/>
      <protection hidden="1"/>
    </xf>
    <xf numFmtId="0" fontId="11" fillId="8" borderId="8" xfId="0" applyFont="1" applyFill="1" applyBorder="1" applyAlignment="1" applyProtection="1">
      <alignment horizontal="right" vertical="center" wrapText="1" readingOrder="2"/>
      <protection hidden="1"/>
    </xf>
    <xf numFmtId="9" fontId="13" fillId="8" borderId="7" xfId="0" applyNumberFormat="1" applyFont="1" applyFill="1" applyBorder="1" applyAlignment="1" applyProtection="1">
      <alignment horizontal="center" vertical="center" wrapText="1" readingOrder="2"/>
      <protection hidden="1"/>
    </xf>
    <xf numFmtId="1" fontId="12" fillId="8" borderId="55" xfId="2" applyNumberFormat="1" applyFont="1" applyFill="1" applyBorder="1" applyAlignment="1" applyProtection="1">
      <alignment horizontal="center" vertical="center" wrapText="1" readingOrder="1"/>
      <protection locked="0" hidden="1"/>
    </xf>
    <xf numFmtId="1" fontId="12" fillId="8" borderId="47" xfId="2" applyNumberFormat="1" applyFont="1" applyFill="1" applyBorder="1" applyAlignment="1" applyProtection="1">
      <alignment horizontal="center" vertical="center" wrapText="1" readingOrder="1"/>
      <protection locked="0" hidden="1"/>
    </xf>
    <xf numFmtId="1" fontId="12" fillId="8" borderId="26" xfId="0" applyNumberFormat="1" applyFont="1" applyFill="1" applyBorder="1" applyAlignment="1" applyProtection="1">
      <alignment horizontal="center" vertical="center" wrapText="1" readingOrder="2"/>
      <protection hidden="1"/>
    </xf>
    <xf numFmtId="1" fontId="12" fillId="8" borderId="22" xfId="0" applyNumberFormat="1" applyFont="1" applyFill="1" applyBorder="1" applyAlignment="1" applyProtection="1">
      <alignment horizontal="center" vertical="center" wrapText="1" readingOrder="2"/>
      <protection hidden="1"/>
    </xf>
    <xf numFmtId="1" fontId="12" fillId="8" borderId="56" xfId="0" applyNumberFormat="1" applyFont="1" applyFill="1" applyBorder="1" applyAlignment="1" applyProtection="1">
      <alignment horizontal="center" vertical="center" wrapText="1" readingOrder="2"/>
      <protection hidden="1"/>
    </xf>
    <xf numFmtId="9" fontId="0" fillId="19" borderId="43" xfId="2" applyFont="1" applyFill="1" applyBorder="1" applyAlignment="1" applyProtection="1">
      <alignment horizontal="center" vertical="center"/>
      <protection locked="0"/>
    </xf>
    <xf numFmtId="9" fontId="0" fillId="19" borderId="48" xfId="2" applyFont="1" applyFill="1" applyBorder="1" applyAlignment="1" applyProtection="1">
      <alignment horizontal="center" vertical="center"/>
      <protection locked="0"/>
    </xf>
    <xf numFmtId="9" fontId="0" fillId="0" borderId="0" xfId="0" applyNumberFormat="1" applyProtection="1">
      <protection hidden="1"/>
    </xf>
    <xf numFmtId="2" fontId="19" fillId="13" borderId="45" xfId="0" applyNumberFormat="1" applyFont="1" applyFill="1" applyBorder="1" applyAlignment="1" applyProtection="1">
      <alignment horizontal="center" vertical="center"/>
      <protection hidden="1"/>
    </xf>
    <xf numFmtId="0" fontId="8" fillId="15" borderId="1" xfId="0" applyFont="1" applyFill="1" applyBorder="1" applyAlignment="1" applyProtection="1">
      <alignment horizontal="center" vertical="center" wrapText="1" readingOrder="2"/>
      <protection hidden="1"/>
    </xf>
    <xf numFmtId="0" fontId="8" fillId="15" borderId="20" xfId="0" applyFont="1" applyFill="1" applyBorder="1" applyAlignment="1" applyProtection="1">
      <alignment horizontal="center" vertical="center" wrapText="1" readingOrder="2"/>
      <protection hidden="1"/>
    </xf>
    <xf numFmtId="0" fontId="8" fillId="15" borderId="17" xfId="0" applyFont="1" applyFill="1" applyBorder="1" applyAlignment="1" applyProtection="1">
      <alignment horizontal="center" vertical="center" wrapText="1" readingOrder="2"/>
      <protection hidden="1"/>
    </xf>
    <xf numFmtId="0" fontId="8" fillId="15" borderId="22" xfId="0" applyFont="1" applyFill="1" applyBorder="1" applyAlignment="1" applyProtection="1">
      <alignment horizontal="center" vertical="center" wrapText="1" readingOrder="2"/>
      <protection hidden="1"/>
    </xf>
    <xf numFmtId="0" fontId="3" fillId="4" borderId="47" xfId="0" applyFont="1" applyFill="1" applyBorder="1" applyAlignment="1" applyProtection="1">
      <alignment horizontal="center" vertical="center" wrapText="1"/>
      <protection hidden="1"/>
    </xf>
    <xf numFmtId="0" fontId="3" fillId="4" borderId="30" xfId="0" applyFont="1" applyFill="1" applyBorder="1" applyAlignment="1" applyProtection="1">
      <alignment horizontal="center" vertical="center" wrapText="1"/>
      <protection hidden="1"/>
    </xf>
    <xf numFmtId="0" fontId="3" fillId="4" borderId="31"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hidden="1"/>
    </xf>
    <xf numFmtId="0" fontId="3" fillId="2" borderId="19" xfId="0" applyFont="1" applyFill="1" applyBorder="1" applyAlignment="1" applyProtection="1">
      <alignment horizontal="center" vertical="center" wrapText="1"/>
      <protection hidden="1"/>
    </xf>
    <xf numFmtId="49" fontId="9" fillId="2" borderId="3" xfId="0" applyNumberFormat="1" applyFont="1" applyFill="1" applyBorder="1" applyAlignment="1" applyProtection="1">
      <alignment horizontal="center" vertical="center" wrapText="1"/>
      <protection hidden="1"/>
    </xf>
    <xf numFmtId="49" fontId="9" fillId="2" borderId="6" xfId="0" applyNumberFormat="1" applyFont="1" applyFill="1" applyBorder="1" applyAlignment="1" applyProtection="1">
      <alignment horizontal="center" vertical="center" wrapText="1"/>
      <protection hidden="1"/>
    </xf>
    <xf numFmtId="49" fontId="9" fillId="2" borderId="5" xfId="0" applyNumberFormat="1" applyFont="1" applyFill="1" applyBorder="1" applyAlignment="1" applyProtection="1">
      <alignment horizontal="center" vertical="center" wrapText="1"/>
      <protection hidden="1"/>
    </xf>
    <xf numFmtId="0" fontId="16" fillId="11" borderId="8" xfId="0" applyFont="1" applyFill="1" applyBorder="1" applyAlignment="1" applyProtection="1">
      <alignment horizontal="center" vertical="center" wrapText="1" readingOrder="2"/>
      <protection hidden="1"/>
    </xf>
    <xf numFmtId="0" fontId="16" fillId="11" borderId="50" xfId="0" applyFont="1" applyFill="1" applyBorder="1" applyAlignment="1" applyProtection="1">
      <alignment horizontal="center" vertical="center" wrapText="1" readingOrder="2"/>
      <protection hidden="1"/>
    </xf>
    <xf numFmtId="0" fontId="17" fillId="0" borderId="7" xfId="0" applyFont="1" applyBorder="1" applyAlignment="1" applyProtection="1">
      <alignment horizontal="center" vertical="center"/>
      <protection hidden="1"/>
    </xf>
    <xf numFmtId="14" fontId="11" fillId="8" borderId="3" xfId="0" applyNumberFormat="1" applyFont="1" applyFill="1" applyBorder="1" applyAlignment="1" applyProtection="1">
      <alignment horizontal="center" vertical="center" wrapText="1" readingOrder="2"/>
      <protection hidden="1"/>
    </xf>
    <xf numFmtId="14" fontId="11" fillId="8" borderId="6" xfId="0" applyNumberFormat="1" applyFont="1" applyFill="1" applyBorder="1" applyAlignment="1" applyProtection="1">
      <alignment horizontal="center" vertical="center" wrapText="1" readingOrder="2"/>
      <protection hidden="1"/>
    </xf>
    <xf numFmtId="164" fontId="12" fillId="8" borderId="2" xfId="2" applyNumberFormat="1" applyFont="1" applyFill="1" applyBorder="1" applyAlignment="1" applyProtection="1">
      <alignment horizontal="center" vertical="center" wrapText="1" readingOrder="1"/>
      <protection locked="0" hidden="1"/>
    </xf>
    <xf numFmtId="164" fontId="12" fillId="8" borderId="15" xfId="2" applyNumberFormat="1" applyFont="1" applyFill="1" applyBorder="1" applyAlignment="1" applyProtection="1">
      <alignment horizontal="center" vertical="center" wrapText="1" readingOrder="1"/>
      <protection locked="0" hidden="1"/>
    </xf>
    <xf numFmtId="0" fontId="15" fillId="10" borderId="4" xfId="0" applyFont="1" applyFill="1" applyBorder="1" applyAlignment="1" applyProtection="1">
      <alignment horizontal="center" vertical="center" wrapText="1" readingOrder="2"/>
      <protection hidden="1"/>
    </xf>
    <xf numFmtId="0" fontId="15" fillId="10" borderId="18" xfId="0" applyFont="1" applyFill="1" applyBorder="1" applyAlignment="1" applyProtection="1">
      <alignment horizontal="center" vertical="center" wrapText="1" readingOrder="2"/>
      <protection hidden="1"/>
    </xf>
    <xf numFmtId="2" fontId="15" fillId="10" borderId="4" xfId="0" applyNumberFormat="1" applyFont="1" applyFill="1" applyBorder="1" applyAlignment="1" applyProtection="1">
      <alignment horizontal="center" vertical="center" wrapText="1" readingOrder="2"/>
      <protection hidden="1"/>
    </xf>
    <xf numFmtId="2" fontId="15" fillId="10" borderId="21" xfId="0" applyNumberFormat="1" applyFont="1" applyFill="1" applyBorder="1" applyAlignment="1" applyProtection="1">
      <alignment horizontal="center" vertical="center" wrapText="1" readingOrder="2"/>
      <protection hidden="1"/>
    </xf>
    <xf numFmtId="0" fontId="18" fillId="7" borderId="37" xfId="0" applyFont="1" applyFill="1" applyBorder="1" applyAlignment="1" applyProtection="1">
      <alignment horizontal="center" vertical="center" wrapText="1" readingOrder="2"/>
      <protection hidden="1"/>
    </xf>
    <xf numFmtId="0" fontId="18" fillId="7" borderId="12" xfId="0" applyFont="1" applyFill="1" applyBorder="1" applyAlignment="1" applyProtection="1">
      <alignment horizontal="center" vertical="center" wrapText="1" readingOrder="2"/>
      <protection hidden="1"/>
    </xf>
    <xf numFmtId="0" fontId="11" fillId="7" borderId="3" xfId="0" applyFont="1" applyFill="1" applyBorder="1" applyAlignment="1" applyProtection="1">
      <alignment horizontal="center" vertical="center" wrapText="1" readingOrder="2"/>
      <protection hidden="1"/>
    </xf>
    <xf numFmtId="0" fontId="11" fillId="7" borderId="6" xfId="0" applyFont="1" applyFill="1" applyBorder="1" applyAlignment="1" applyProtection="1">
      <alignment horizontal="center" vertical="center" wrapText="1" readingOrder="2"/>
      <protection hidden="1"/>
    </xf>
    <xf numFmtId="0" fontId="11" fillId="7" borderId="5" xfId="0" applyFont="1" applyFill="1" applyBorder="1" applyAlignment="1" applyProtection="1">
      <alignment horizontal="center" vertical="center" wrapText="1" readingOrder="2"/>
      <protection hidden="1"/>
    </xf>
    <xf numFmtId="0" fontId="11" fillId="7" borderId="16" xfId="0" applyFont="1" applyFill="1" applyBorder="1" applyAlignment="1" applyProtection="1">
      <alignment horizontal="center" vertical="center" wrapText="1" readingOrder="2"/>
      <protection hidden="1"/>
    </xf>
    <xf numFmtId="0" fontId="11" fillId="7" borderId="0" xfId="0" applyFont="1" applyFill="1" applyAlignment="1" applyProtection="1">
      <alignment horizontal="center" vertical="center" wrapText="1" readingOrder="2"/>
      <protection hidden="1"/>
    </xf>
    <xf numFmtId="0" fontId="11" fillId="7" borderId="18" xfId="0" applyFont="1" applyFill="1" applyBorder="1" applyAlignment="1" applyProtection="1">
      <alignment horizontal="center" vertical="center" wrapText="1" readingOrder="2"/>
      <protection hidden="1"/>
    </xf>
    <xf numFmtId="0" fontId="12" fillId="7" borderId="3" xfId="0" applyFont="1" applyFill="1" applyBorder="1" applyAlignment="1" applyProtection="1">
      <alignment horizontal="center" vertical="center" wrapText="1" readingOrder="2"/>
      <protection hidden="1"/>
    </xf>
    <xf numFmtId="0" fontId="12" fillId="7" borderId="6" xfId="0" applyFont="1" applyFill="1" applyBorder="1" applyAlignment="1" applyProtection="1">
      <alignment horizontal="center" vertical="center" wrapText="1" readingOrder="2"/>
      <protection hidden="1"/>
    </xf>
    <xf numFmtId="0" fontId="12" fillId="7" borderId="5" xfId="0" applyFont="1" applyFill="1" applyBorder="1" applyAlignment="1" applyProtection="1">
      <alignment horizontal="center" vertical="center" wrapText="1" readingOrder="2"/>
      <protection hidden="1"/>
    </xf>
    <xf numFmtId="0" fontId="11" fillId="7" borderId="1" xfId="0" applyFont="1" applyFill="1" applyBorder="1" applyAlignment="1" applyProtection="1">
      <alignment horizontal="center" vertical="center" wrapText="1" readingOrder="2"/>
      <protection hidden="1"/>
    </xf>
    <xf numFmtId="0" fontId="11" fillId="7" borderId="20" xfId="0" applyFont="1" applyFill="1" applyBorder="1" applyAlignment="1" applyProtection="1">
      <alignment horizontal="center" vertical="center" wrapText="1" readingOrder="2"/>
      <protection hidden="1"/>
    </xf>
    <xf numFmtId="0" fontId="19" fillId="18" borderId="3" xfId="0" applyFont="1" applyFill="1" applyBorder="1" applyAlignment="1" applyProtection="1">
      <alignment horizontal="center" vertical="center"/>
      <protection hidden="1"/>
    </xf>
    <xf numFmtId="0" fontId="19" fillId="18" borderId="9" xfId="0" applyFont="1" applyFill="1" applyBorder="1" applyAlignment="1" applyProtection="1">
      <alignment horizontal="center" vertical="center"/>
      <protection hidden="1"/>
    </xf>
    <xf numFmtId="0" fontId="19" fillId="18" borderId="2" xfId="0" applyFont="1" applyFill="1" applyBorder="1" applyAlignment="1" applyProtection="1">
      <alignment horizontal="center"/>
      <protection hidden="1"/>
    </xf>
    <xf numFmtId="0" fontId="19" fillId="18" borderId="15" xfId="0" applyFont="1" applyFill="1" applyBorder="1" applyAlignment="1" applyProtection="1">
      <alignment horizontal="center"/>
      <protection hidden="1"/>
    </xf>
    <xf numFmtId="0" fontId="19" fillId="12" borderId="25" xfId="0" applyFont="1" applyFill="1" applyBorder="1" applyAlignment="1" applyProtection="1">
      <alignment horizontal="center" vertical="center"/>
      <protection hidden="1"/>
    </xf>
    <xf numFmtId="0" fontId="19" fillId="12" borderId="45" xfId="0" applyFont="1" applyFill="1" applyBorder="1" applyAlignment="1" applyProtection="1">
      <alignment horizontal="center" vertical="center"/>
      <protection hidden="1"/>
    </xf>
  </cellXfs>
  <cellStyles count="3">
    <cellStyle name="Normal" xfId="0" builtinId="0"/>
    <cellStyle name="Percent" xfId="2" builtinId="5"/>
    <cellStyle name="היפר-קישור" xfId="1" builtinId="8"/>
  </cellStyles>
  <dxfs count="37">
    <dxf>
      <fill>
        <patternFill>
          <bgColor theme="6" tint="0.39994506668294322"/>
        </patternFill>
      </fill>
    </dxf>
    <dxf>
      <fill>
        <patternFill>
          <bgColor theme="5" tint="0.3999450666829432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3"/>
  <sheetViews>
    <sheetView rightToLeft="1" view="pageBreakPreview" topLeftCell="B10" zoomScale="85" zoomScaleNormal="90" zoomScaleSheetLayoutView="85" workbookViewId="0">
      <selection activeCell="D16" sqref="D16"/>
    </sheetView>
  </sheetViews>
  <sheetFormatPr defaultColWidth="9" defaultRowHeight="15.75" x14ac:dyDescent="0.25"/>
  <cols>
    <col min="1" max="1" width="1.375" style="1" customWidth="1"/>
    <col min="2" max="2" width="14.75" style="1" customWidth="1"/>
    <col min="3" max="3" width="10.375" style="1" customWidth="1"/>
    <col min="4" max="4" width="85.875" style="1" customWidth="1"/>
    <col min="5" max="7" width="18.75" style="1" customWidth="1"/>
    <col min="8" max="16384" width="9" style="1"/>
  </cols>
  <sheetData>
    <row r="1" spans="2:8" ht="9.9499999999999993" customHeight="1" thickBot="1" x14ac:dyDescent="0.3">
      <c r="D1" s="8"/>
      <c r="E1" s="7"/>
      <c r="F1" s="7"/>
      <c r="G1" s="7"/>
    </row>
    <row r="2" spans="2:8" x14ac:dyDescent="0.25">
      <c r="B2" s="116" t="s">
        <v>35</v>
      </c>
      <c r="C2" s="117"/>
      <c r="D2" s="25" t="s">
        <v>10</v>
      </c>
      <c r="E2" s="26">
        <v>1</v>
      </c>
      <c r="F2" s="26">
        <v>2</v>
      </c>
      <c r="G2" s="26">
        <v>3</v>
      </c>
    </row>
    <row r="3" spans="2:8" x14ac:dyDescent="0.25">
      <c r="B3" s="118"/>
      <c r="C3" s="119"/>
      <c r="D3" s="17" t="s">
        <v>0</v>
      </c>
      <c r="E3" s="18"/>
      <c r="F3" s="18"/>
      <c r="G3" s="18"/>
    </row>
    <row r="4" spans="2:8" x14ac:dyDescent="0.25">
      <c r="B4" s="118"/>
      <c r="C4" s="119"/>
      <c r="D4" s="17" t="s">
        <v>19</v>
      </c>
      <c r="E4" s="18"/>
      <c r="F4" s="18"/>
      <c r="G4" s="18"/>
    </row>
    <row r="5" spans="2:8" x14ac:dyDescent="0.25">
      <c r="B5" s="118"/>
      <c r="C5" s="119"/>
      <c r="D5" s="17" t="s">
        <v>1</v>
      </c>
      <c r="E5" s="19"/>
      <c r="F5" s="19"/>
      <c r="G5" s="19"/>
    </row>
    <row r="6" spans="2:8" x14ac:dyDescent="0.25">
      <c r="B6" s="118"/>
      <c r="C6" s="119"/>
      <c r="D6" s="17" t="s">
        <v>2</v>
      </c>
      <c r="E6" s="20"/>
      <c r="F6" s="20"/>
      <c r="G6" s="20"/>
    </row>
    <row r="7" spans="2:8" ht="16.5" thickBot="1" x14ac:dyDescent="0.3">
      <c r="B7" s="23" t="s">
        <v>18</v>
      </c>
      <c r="C7" s="24" t="s">
        <v>3</v>
      </c>
      <c r="D7" s="21" t="s">
        <v>12</v>
      </c>
      <c r="E7" s="22"/>
      <c r="F7" s="22"/>
      <c r="G7" s="22"/>
    </row>
    <row r="8" spans="2:8" ht="15.4" customHeight="1" x14ac:dyDescent="0.25">
      <c r="B8" s="128" t="s">
        <v>5</v>
      </c>
      <c r="C8" s="30">
        <v>5.0999999999999996</v>
      </c>
      <c r="D8" s="31" t="s">
        <v>4</v>
      </c>
      <c r="E8" s="126"/>
      <c r="F8" s="127"/>
      <c r="G8" s="127"/>
    </row>
    <row r="9" spans="2:8" ht="15.4" customHeight="1" x14ac:dyDescent="0.25">
      <c r="B9" s="129"/>
      <c r="C9" s="96" t="s">
        <v>13</v>
      </c>
      <c r="D9" s="9" t="s">
        <v>36</v>
      </c>
      <c r="E9" s="3"/>
      <c r="F9" s="3"/>
      <c r="G9" s="11"/>
    </row>
    <row r="10" spans="2:8" ht="31.5" x14ac:dyDescent="0.25">
      <c r="B10" s="129"/>
      <c r="C10" s="96" t="s">
        <v>15</v>
      </c>
      <c r="D10" s="9" t="s">
        <v>14</v>
      </c>
      <c r="E10" s="3"/>
      <c r="F10" s="3"/>
      <c r="G10" s="11"/>
    </row>
    <row r="11" spans="2:8" ht="48" thickBot="1" x14ac:dyDescent="0.3">
      <c r="B11" s="129"/>
      <c r="C11" s="97" t="s">
        <v>16</v>
      </c>
      <c r="D11" s="13" t="s">
        <v>37</v>
      </c>
      <c r="E11" s="14"/>
      <c r="F11" s="14"/>
      <c r="G11" s="14"/>
    </row>
    <row r="12" spans="2:8" ht="15.4" customHeight="1" x14ac:dyDescent="0.25">
      <c r="B12" s="128" t="s">
        <v>46</v>
      </c>
      <c r="C12" s="15" t="s">
        <v>22</v>
      </c>
      <c r="D12" s="16" t="s">
        <v>42</v>
      </c>
      <c r="E12" s="123"/>
      <c r="F12" s="124"/>
      <c r="G12" s="125"/>
    </row>
    <row r="13" spans="2:8" ht="15.4" customHeight="1" x14ac:dyDescent="0.25">
      <c r="B13" s="129"/>
      <c r="C13" s="94" t="s">
        <v>17</v>
      </c>
      <c r="D13" s="9" t="s">
        <v>43</v>
      </c>
      <c r="E13" s="42"/>
      <c r="F13" s="44"/>
      <c r="G13" s="27"/>
      <c r="H13" s="10"/>
    </row>
    <row r="14" spans="2:8" ht="31.5" x14ac:dyDescent="0.25">
      <c r="B14" s="129"/>
      <c r="C14" s="93" t="s">
        <v>38</v>
      </c>
      <c r="D14" s="13" t="s">
        <v>44</v>
      </c>
      <c r="E14" s="98"/>
      <c r="F14" s="99"/>
      <c r="G14" s="43"/>
      <c r="H14" s="10"/>
    </row>
    <row r="15" spans="2:8" ht="31.5" x14ac:dyDescent="0.25">
      <c r="B15" s="129"/>
      <c r="C15" s="94" t="s">
        <v>39</v>
      </c>
      <c r="D15" s="100" t="s">
        <v>81</v>
      </c>
      <c r="E15" s="36"/>
      <c r="F15" s="4"/>
      <c r="G15" s="27"/>
    </row>
    <row r="16" spans="2:8" ht="15.4" customHeight="1" x14ac:dyDescent="0.25">
      <c r="B16" s="129"/>
      <c r="C16" s="93" t="s">
        <v>40</v>
      </c>
      <c r="D16" s="9" t="s">
        <v>45</v>
      </c>
      <c r="E16" s="35"/>
      <c r="F16" s="3"/>
      <c r="G16" s="38"/>
    </row>
    <row r="17" spans="2:7" ht="32.25" thickBot="1" x14ac:dyDescent="0.3">
      <c r="B17" s="130"/>
      <c r="C17" s="95" t="s">
        <v>41</v>
      </c>
      <c r="D17" s="12" t="s">
        <v>80</v>
      </c>
      <c r="E17" s="37"/>
      <c r="F17" s="41"/>
      <c r="G17" s="40"/>
    </row>
    <row r="18" spans="2:7" ht="16.5" thickBot="1" x14ac:dyDescent="0.3">
      <c r="B18"/>
      <c r="C18"/>
      <c r="D18"/>
      <c r="E18"/>
      <c r="F18"/>
      <c r="G18"/>
    </row>
    <row r="19" spans="2:7" ht="16.5" thickBot="1" x14ac:dyDescent="0.3">
      <c r="B19"/>
      <c r="C19" s="28" t="s">
        <v>11</v>
      </c>
      <c r="D19" s="32" t="s">
        <v>21</v>
      </c>
      <c r="E19" s="120"/>
      <c r="F19" s="121"/>
      <c r="G19" s="122"/>
    </row>
    <row r="20" spans="2:7" ht="47.25" x14ac:dyDescent="0.25">
      <c r="B20"/>
      <c r="C20" s="29">
        <v>6.1</v>
      </c>
      <c r="D20" s="33" t="s">
        <v>47</v>
      </c>
      <c r="E20" s="35"/>
      <c r="F20" s="5"/>
      <c r="G20" s="38"/>
    </row>
    <row r="21" spans="2:7" x14ac:dyDescent="0.25">
      <c r="B21"/>
      <c r="C21" s="29" t="s">
        <v>49</v>
      </c>
      <c r="D21" s="33" t="s">
        <v>48</v>
      </c>
      <c r="E21" s="36"/>
      <c r="F21" s="4"/>
      <c r="G21" s="27"/>
    </row>
    <row r="22" spans="2:7" x14ac:dyDescent="0.25">
      <c r="B22"/>
      <c r="C22" s="29" t="s">
        <v>50</v>
      </c>
      <c r="D22" s="33" t="s">
        <v>59</v>
      </c>
      <c r="E22" s="36"/>
      <c r="F22" s="4"/>
      <c r="G22" s="27"/>
    </row>
    <row r="23" spans="2:7" x14ac:dyDescent="0.25">
      <c r="B23"/>
      <c r="C23" s="29" t="s">
        <v>51</v>
      </c>
      <c r="D23" s="33" t="s">
        <v>60</v>
      </c>
      <c r="E23" s="36"/>
      <c r="F23" s="4"/>
      <c r="G23" s="27"/>
    </row>
    <row r="24" spans="2:7" x14ac:dyDescent="0.25">
      <c r="B24"/>
      <c r="C24" s="29" t="s">
        <v>52</v>
      </c>
      <c r="D24" s="33" t="s">
        <v>61</v>
      </c>
      <c r="E24" s="36"/>
      <c r="F24" s="4"/>
      <c r="G24" s="27"/>
    </row>
    <row r="25" spans="2:7" x14ac:dyDescent="0.25">
      <c r="B25"/>
      <c r="C25" s="29" t="s">
        <v>53</v>
      </c>
      <c r="D25" s="33" t="s">
        <v>62</v>
      </c>
      <c r="E25" s="36"/>
      <c r="F25" s="4"/>
      <c r="G25" s="27"/>
    </row>
    <row r="26" spans="2:7" ht="47.25" x14ac:dyDescent="0.25">
      <c r="B26"/>
      <c r="C26" s="29" t="s">
        <v>54</v>
      </c>
      <c r="D26" s="33" t="s">
        <v>63</v>
      </c>
      <c r="E26" s="36"/>
      <c r="F26" s="4"/>
      <c r="G26" s="27"/>
    </row>
    <row r="27" spans="2:7" ht="31.5" x14ac:dyDescent="0.25">
      <c r="B27"/>
      <c r="C27" s="29" t="s">
        <v>55</v>
      </c>
      <c r="D27" s="33" t="s">
        <v>64</v>
      </c>
      <c r="E27" s="36"/>
      <c r="F27" s="4"/>
      <c r="G27" s="27"/>
    </row>
    <row r="28" spans="2:7" x14ac:dyDescent="0.25">
      <c r="B28"/>
      <c r="C28" s="29" t="s">
        <v>56</v>
      </c>
      <c r="D28" s="33" t="s">
        <v>20</v>
      </c>
      <c r="E28" s="36"/>
      <c r="F28" s="4"/>
      <c r="G28" s="39"/>
    </row>
    <row r="29" spans="2:7" ht="47.25" x14ac:dyDescent="0.25">
      <c r="B29"/>
      <c r="C29" s="29" t="s">
        <v>57</v>
      </c>
      <c r="D29" s="33" t="s">
        <v>65</v>
      </c>
      <c r="E29" s="36"/>
      <c r="F29" s="4"/>
      <c r="G29" s="27"/>
    </row>
    <row r="30" spans="2:7" ht="63.75" thickBot="1" x14ac:dyDescent="0.3">
      <c r="B30"/>
      <c r="C30" s="101" t="s">
        <v>58</v>
      </c>
      <c r="D30" s="34" t="s">
        <v>66</v>
      </c>
      <c r="E30" s="37"/>
      <c r="F30" s="41"/>
      <c r="G30" s="40"/>
    </row>
    <row r="37" spans="3:7" x14ac:dyDescent="0.25">
      <c r="D37" s="2"/>
      <c r="E37" s="2"/>
      <c r="F37" s="2"/>
      <c r="G37" s="2"/>
    </row>
    <row r="38" spans="3:7" x14ac:dyDescent="0.25">
      <c r="C38" s="2"/>
      <c r="D38" s="2"/>
      <c r="E38" s="2"/>
      <c r="F38" s="2"/>
      <c r="G38" s="2"/>
    </row>
    <row r="39" spans="3:7" x14ac:dyDescent="0.25">
      <c r="C39" s="2"/>
      <c r="D39" s="2"/>
      <c r="E39" s="2"/>
      <c r="F39" s="2"/>
      <c r="G39" s="2"/>
    </row>
    <row r="40" spans="3:7" x14ac:dyDescent="0.25">
      <c r="C40" s="2"/>
      <c r="D40" s="2"/>
      <c r="E40" s="2"/>
      <c r="F40" s="2"/>
      <c r="G40" s="2"/>
    </row>
    <row r="41" spans="3:7" x14ac:dyDescent="0.25">
      <c r="C41" s="2"/>
      <c r="D41" s="6"/>
      <c r="E41" s="2"/>
      <c r="F41" s="2"/>
      <c r="G41" s="2"/>
    </row>
    <row r="42" spans="3:7" x14ac:dyDescent="0.25">
      <c r="C42" s="2"/>
      <c r="D42" s="2"/>
      <c r="E42" s="2"/>
      <c r="F42" s="2"/>
      <c r="G42" s="2"/>
    </row>
    <row r="43" spans="3:7" x14ac:dyDescent="0.25">
      <c r="C43" s="2"/>
      <c r="D43" s="2"/>
      <c r="E43" s="2"/>
      <c r="F43" s="2"/>
      <c r="G43" s="2"/>
    </row>
    <row r="44" spans="3:7" x14ac:dyDescent="0.25">
      <c r="C44" s="2"/>
      <c r="D44" s="2"/>
      <c r="E44" s="2"/>
      <c r="F44" s="2"/>
      <c r="G44" s="2"/>
    </row>
    <row r="45" spans="3:7" x14ac:dyDescent="0.25">
      <c r="C45" s="2"/>
      <c r="D45" s="2"/>
      <c r="E45" s="2"/>
      <c r="F45" s="2"/>
      <c r="G45" s="2"/>
    </row>
    <row r="46" spans="3:7" x14ac:dyDescent="0.25">
      <c r="C46" s="2"/>
      <c r="D46" s="2"/>
      <c r="E46" s="2"/>
      <c r="F46" s="2"/>
      <c r="G46" s="2"/>
    </row>
    <row r="47" spans="3:7" x14ac:dyDescent="0.25">
      <c r="C47" s="2"/>
      <c r="D47" s="2"/>
      <c r="E47" s="2"/>
      <c r="F47" s="2"/>
      <c r="G47" s="2"/>
    </row>
    <row r="48" spans="3:7" x14ac:dyDescent="0.25">
      <c r="C48" s="2"/>
      <c r="D48" s="2"/>
      <c r="E48" s="2"/>
      <c r="F48" s="2"/>
      <c r="G48" s="2"/>
    </row>
    <row r="49" spans="3:7" x14ac:dyDescent="0.25">
      <c r="C49" s="2"/>
      <c r="D49" s="2"/>
      <c r="E49" s="2"/>
      <c r="F49" s="2"/>
      <c r="G49" s="2"/>
    </row>
    <row r="50" spans="3:7" x14ac:dyDescent="0.25">
      <c r="C50" s="2"/>
      <c r="D50" s="2"/>
      <c r="E50" s="2"/>
      <c r="F50" s="2"/>
      <c r="G50" s="2"/>
    </row>
    <row r="51" spans="3:7" x14ac:dyDescent="0.25">
      <c r="C51" s="2"/>
      <c r="D51" s="2"/>
      <c r="E51" s="2"/>
      <c r="F51" s="2"/>
      <c r="G51" s="2"/>
    </row>
    <row r="52" spans="3:7" x14ac:dyDescent="0.25">
      <c r="C52" s="2"/>
      <c r="D52" s="2"/>
      <c r="E52" s="2"/>
      <c r="F52" s="2"/>
      <c r="G52" s="2"/>
    </row>
    <row r="53" spans="3:7" x14ac:dyDescent="0.25">
      <c r="C53" s="2"/>
      <c r="D53" s="2"/>
      <c r="E53" s="2"/>
      <c r="F53" s="2"/>
      <c r="G53" s="2"/>
    </row>
  </sheetData>
  <mergeCells count="6">
    <mergeCell ref="B2:C6"/>
    <mergeCell ref="E19:G19"/>
    <mergeCell ref="E12:G12"/>
    <mergeCell ref="E8:G8"/>
    <mergeCell ref="B8:B11"/>
    <mergeCell ref="B12:B17"/>
  </mergeCells>
  <phoneticPr fontId="7" type="noConversion"/>
  <conditionalFormatting sqref="E8">
    <cfRule type="containsText" dxfId="36" priority="298" operator="containsText" text="ל.ר.">
      <formula>NOT(ISERROR(SEARCH("ל.ר.",E8)))</formula>
    </cfRule>
    <cfRule type="containsText" dxfId="35" priority="299" operator="containsText" text="$">
      <formula>NOT(ISERROR(SEARCH("$",E8)))</formula>
    </cfRule>
    <cfRule type="containsText" dxfId="34" priority="300" operator="containsText" text="X">
      <formula>NOT(ISERROR(SEARCH("X",E8)))</formula>
    </cfRule>
    <cfRule type="containsText" dxfId="33" priority="301" operator="containsText" text="V">
      <formula>NOT(ISERROR(SEARCH("V",E8)))</formula>
    </cfRule>
  </conditionalFormatting>
  <conditionalFormatting sqref="E12">
    <cfRule type="containsText" dxfId="32" priority="274" operator="containsText" text="ל.ר.">
      <formula>NOT(ISERROR(SEARCH("ל.ר.",E12)))</formula>
    </cfRule>
    <cfRule type="containsText" dxfId="31" priority="275" operator="containsText" text="$">
      <formula>NOT(ISERROR(SEARCH("$",E12)))</formula>
    </cfRule>
    <cfRule type="containsText" dxfId="30" priority="276" operator="containsText" text="X">
      <formula>NOT(ISERROR(SEARCH("X",E12)))</formula>
    </cfRule>
    <cfRule type="containsText" dxfId="29" priority="277" operator="containsText" text="V">
      <formula>NOT(ISERROR(SEARCH("V",E12)))</formula>
    </cfRule>
  </conditionalFormatting>
  <conditionalFormatting sqref="E12">
    <cfRule type="notContainsBlanks" dxfId="28" priority="303">
      <formula>LEN(TRIM(E12))&gt;0</formula>
    </cfRule>
  </conditionalFormatting>
  <conditionalFormatting sqref="F15:G15 G25:G30 F17:G17 E22:F30 E9:G11 E13:G14">
    <cfRule type="containsText" dxfId="27" priority="226" operator="containsText" text="V">
      <formula>NOT(ISERROR(SEARCH("V",E9)))</formula>
    </cfRule>
    <cfRule type="expression" dxfId="26" priority="227">
      <formula>E9="ל.ר."</formula>
    </cfRule>
    <cfRule type="containsText" dxfId="25" priority="228" operator="containsText" text="X">
      <formula>NOT(ISERROR(SEARCH("X",E9)))</formula>
    </cfRule>
    <cfRule type="notContainsBlanks" dxfId="24" priority="229">
      <formula>LEN(TRIM(E9))&gt;0</formula>
    </cfRule>
  </conditionalFormatting>
  <conditionalFormatting sqref="E20:G21 G21:G23">
    <cfRule type="containsText" dxfId="23" priority="214" operator="containsText" text="V">
      <formula>NOT(ISERROR(SEARCH("V",E20)))</formula>
    </cfRule>
    <cfRule type="expression" dxfId="22" priority="215">
      <formula>E20="ל.ר."</formula>
    </cfRule>
    <cfRule type="containsText" dxfId="21" priority="216" operator="containsText" text="X">
      <formula>NOT(ISERROR(SEARCH("X",E20)))</formula>
    </cfRule>
    <cfRule type="notContainsBlanks" dxfId="20" priority="217">
      <formula>LEN(TRIM(E20))&gt;0</formula>
    </cfRule>
  </conditionalFormatting>
  <conditionalFormatting sqref="E19">
    <cfRule type="containsText" dxfId="19" priority="137" operator="containsText" text="ל.ר.">
      <formula>NOT(ISERROR(SEARCH("ל.ר.",E19)))</formula>
    </cfRule>
    <cfRule type="containsText" dxfId="18" priority="138" operator="containsText" text="$">
      <formula>NOT(ISERROR(SEARCH("$",E19)))</formula>
    </cfRule>
    <cfRule type="containsText" dxfId="17" priority="139" operator="containsText" text="X">
      <formula>NOT(ISERROR(SEARCH("X",E19)))</formula>
    </cfRule>
    <cfRule type="containsText" dxfId="16" priority="140" operator="containsText" text="V">
      <formula>NOT(ISERROR(SEARCH("V",E19)))</formula>
    </cfRule>
  </conditionalFormatting>
  <conditionalFormatting sqref="G24">
    <cfRule type="containsText" dxfId="15" priority="101" operator="containsText" text="V">
      <formula>NOT(ISERROR(SEARCH("V",G24)))</formula>
    </cfRule>
    <cfRule type="expression" dxfId="14" priority="102">
      <formula>G24="ל.ר."</formula>
    </cfRule>
    <cfRule type="containsText" dxfId="13" priority="103" operator="containsText" text="X">
      <formula>NOT(ISERROR(SEARCH("X",G24)))</formula>
    </cfRule>
    <cfRule type="notContainsBlanks" dxfId="12" priority="104">
      <formula>LEN(TRIM(G24))&gt;0</formula>
    </cfRule>
  </conditionalFormatting>
  <conditionalFormatting sqref="E15:E17">
    <cfRule type="containsText" dxfId="11" priority="109" operator="containsText" text="V">
      <formula>NOT(ISERROR(SEARCH("V",E15)))</formula>
    </cfRule>
    <cfRule type="expression" dxfId="10" priority="110">
      <formula>E15="ל.ר."</formula>
    </cfRule>
    <cfRule type="containsText" dxfId="9" priority="111" operator="containsText" text="X">
      <formula>NOT(ISERROR(SEARCH("X",E15)))</formula>
    </cfRule>
    <cfRule type="notContainsBlanks" dxfId="8" priority="112">
      <formula>LEN(TRIM(E15))&gt;0</formula>
    </cfRule>
  </conditionalFormatting>
  <conditionalFormatting sqref="E26:G30">
    <cfRule type="containsText" dxfId="7" priority="44" operator="containsText" text="לא רלוונטי">
      <formula>NOT(ISERROR(SEARCH("לא רלוונטי",E26)))</formula>
    </cfRule>
  </conditionalFormatting>
  <conditionalFormatting sqref="E24">
    <cfRule type="containsText" dxfId="6" priority="43" operator="containsText" text="לא רלוונטי">
      <formula>NOT(ISERROR(SEARCH("לא רלוונטי",E24)))</formula>
    </cfRule>
  </conditionalFormatting>
  <conditionalFormatting sqref="F16:G16">
    <cfRule type="containsText" dxfId="5" priority="1" operator="containsText" text="V">
      <formula>NOT(ISERROR(SEARCH("V",F16)))</formula>
    </cfRule>
    <cfRule type="expression" dxfId="4" priority="2">
      <formula>F16="ל.ר."</formula>
    </cfRule>
    <cfRule type="containsText" dxfId="3" priority="3" operator="containsText" text="X">
      <formula>NOT(ISERROR(SEARCH("X",F16)))</formula>
    </cfRule>
    <cfRule type="notContainsBlanks" dxfId="2" priority="4">
      <formula>LEN(TRIM(F16))&gt;0</formula>
    </cfRule>
  </conditionalFormatting>
  <dataValidations count="1">
    <dataValidation allowBlank="1" showInputMessage="1" sqref="F20:G30 F9:G11 F13:G18 E8:E30" xr:uid="{00000000-0002-0000-0000-000000000000}"/>
  </dataValidations>
  <pageMargins left="0.7" right="0.7" top="0.75" bottom="0.75" header="0.3" footer="0.3"/>
  <pageSetup paperSize="9" scale="45" orientation="portrait" r:id="rId1"/>
  <ignoredErrors>
    <ignoredError sqref="C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D4F9-8024-49E4-85FE-BA5CD891E878}">
  <dimension ref="B1:J15"/>
  <sheetViews>
    <sheetView rightToLeft="1" tabSelected="1" zoomScale="80" zoomScaleNormal="80" workbookViewId="0">
      <selection activeCell="C7" sqref="C7"/>
    </sheetView>
  </sheetViews>
  <sheetFormatPr defaultRowHeight="14.25" x14ac:dyDescent="0.2"/>
  <cols>
    <col min="1" max="1" width="1.875" customWidth="1"/>
    <col min="2" max="2" width="11.125" customWidth="1"/>
    <col min="3" max="3" width="57.375" customWidth="1"/>
    <col min="4" max="4" width="10.375" customWidth="1"/>
    <col min="5" max="5" width="18.375" customWidth="1"/>
    <col min="6" max="6" width="6" customWidth="1"/>
    <col min="7" max="7" width="16.875" customWidth="1"/>
    <col min="8" max="8" width="6" customWidth="1"/>
    <col min="9" max="9" width="18.125" customWidth="1"/>
    <col min="10" max="10" width="6" customWidth="1"/>
  </cols>
  <sheetData>
    <row r="1" spans="2:10" ht="11.45" customHeight="1" thickBot="1" x14ac:dyDescent="0.25"/>
    <row r="2" spans="2:10" ht="18" x14ac:dyDescent="0.2">
      <c r="B2" s="144" t="s">
        <v>3</v>
      </c>
      <c r="C2" s="147" t="s">
        <v>23</v>
      </c>
      <c r="D2" s="150" t="s">
        <v>24</v>
      </c>
      <c r="E2" s="153">
        <v>1</v>
      </c>
      <c r="F2" s="154"/>
      <c r="G2" s="153">
        <v>2</v>
      </c>
      <c r="H2" s="154"/>
      <c r="I2" s="153">
        <v>3</v>
      </c>
      <c r="J2" s="154"/>
    </row>
    <row r="3" spans="2:10" x14ac:dyDescent="0.2">
      <c r="B3" s="145"/>
      <c r="C3" s="148"/>
      <c r="D3" s="151"/>
      <c r="E3" s="142">
        <f>'תנאי סף'!E3</f>
        <v>0</v>
      </c>
      <c r="F3" s="143"/>
      <c r="G3" s="142">
        <f>'תנאי סף'!F3</f>
        <v>0</v>
      </c>
      <c r="H3" s="143"/>
      <c r="I3" s="142">
        <f>'תנאי סף'!G3</f>
        <v>0</v>
      </c>
      <c r="J3" s="143"/>
    </row>
    <row r="4" spans="2:10" ht="16.5" thickBot="1" x14ac:dyDescent="0.25">
      <c r="B4" s="146"/>
      <c r="C4" s="149"/>
      <c r="D4" s="152"/>
      <c r="E4" s="57" t="s">
        <v>25</v>
      </c>
      <c r="F4" s="58" t="s">
        <v>6</v>
      </c>
      <c r="G4" s="57" t="s">
        <v>25</v>
      </c>
      <c r="H4" s="58" t="s">
        <v>6</v>
      </c>
      <c r="I4" s="57" t="s">
        <v>25</v>
      </c>
      <c r="J4" s="58" t="s">
        <v>6</v>
      </c>
    </row>
    <row r="5" spans="2:10" ht="61.5" thickBot="1" x14ac:dyDescent="0.25">
      <c r="B5" s="46" t="s">
        <v>67</v>
      </c>
      <c r="C5" s="45" t="s">
        <v>72</v>
      </c>
      <c r="D5" s="56">
        <v>0.1</v>
      </c>
      <c r="E5" s="102"/>
      <c r="F5" s="103">
        <v>0</v>
      </c>
      <c r="G5" s="102"/>
      <c r="H5" s="103">
        <v>0</v>
      </c>
      <c r="I5" s="102"/>
      <c r="J5" s="103">
        <v>0</v>
      </c>
    </row>
    <row r="6" spans="2:10" ht="71.25" customHeight="1" thickBot="1" x14ac:dyDescent="0.25">
      <c r="B6" s="104" t="s">
        <v>68</v>
      </c>
      <c r="C6" s="105" t="s">
        <v>82</v>
      </c>
      <c r="D6" s="106">
        <v>0.25</v>
      </c>
      <c r="E6" s="108"/>
      <c r="F6" s="107">
        <f>MIN(E6*5,25)</f>
        <v>0</v>
      </c>
      <c r="G6" s="108"/>
      <c r="H6" s="107">
        <f>MIN(G6*5,25)</f>
        <v>0</v>
      </c>
      <c r="I6" s="108"/>
      <c r="J6" s="107">
        <f>MIN(I6*5,25)</f>
        <v>0</v>
      </c>
    </row>
    <row r="7" spans="2:10" ht="104.25" thickBot="1" x14ac:dyDescent="0.25">
      <c r="B7" s="47" t="s">
        <v>69</v>
      </c>
      <c r="C7" s="59" t="s">
        <v>73</v>
      </c>
      <c r="D7" s="55">
        <v>0.25</v>
      </c>
      <c r="E7" s="111"/>
      <c r="F7" s="110">
        <v>0</v>
      </c>
      <c r="G7" s="109"/>
      <c r="H7" s="110">
        <v>0</v>
      </c>
      <c r="I7" s="109"/>
      <c r="J7" s="110">
        <v>0</v>
      </c>
    </row>
    <row r="8" spans="2:10" ht="18.75" thickBot="1" x14ac:dyDescent="0.25">
      <c r="B8" s="48" t="s">
        <v>70</v>
      </c>
      <c r="C8" s="60" t="s">
        <v>74</v>
      </c>
      <c r="D8" s="61">
        <v>0.05</v>
      </c>
      <c r="E8" s="109"/>
      <c r="F8" s="103">
        <v>0</v>
      </c>
      <c r="G8" s="109"/>
      <c r="H8" s="103">
        <v>0</v>
      </c>
      <c r="I8" s="109"/>
      <c r="J8" s="103">
        <v>0</v>
      </c>
    </row>
    <row r="9" spans="2:10" ht="18" x14ac:dyDescent="0.2">
      <c r="B9" s="134" t="s">
        <v>71</v>
      </c>
      <c r="C9" s="45" t="s">
        <v>26</v>
      </c>
      <c r="D9" s="49">
        <v>0.35</v>
      </c>
      <c r="E9" s="136">
        <f>SUM(F10:F13)*10*$D$9</f>
        <v>0</v>
      </c>
      <c r="F9" s="137"/>
      <c r="G9" s="136">
        <f>SUM(H10:H13)*10*$D$9</f>
        <v>0</v>
      </c>
      <c r="H9" s="137"/>
      <c r="I9" s="136">
        <f>SUM(J10:J13)*10*$D$9</f>
        <v>0</v>
      </c>
      <c r="J9" s="137"/>
    </row>
    <row r="10" spans="2:10" ht="42.75" x14ac:dyDescent="0.2">
      <c r="B10" s="135"/>
      <c r="C10" s="62" t="s">
        <v>75</v>
      </c>
      <c r="D10" s="63">
        <v>0.25</v>
      </c>
      <c r="E10" s="50"/>
      <c r="F10" s="51">
        <f>E10*$D10</f>
        <v>0</v>
      </c>
      <c r="G10" s="50"/>
      <c r="H10" s="51">
        <f>G10*$D10</f>
        <v>0</v>
      </c>
      <c r="I10" s="50"/>
      <c r="J10" s="51">
        <f>I10*$D10</f>
        <v>0</v>
      </c>
    </row>
    <row r="11" spans="2:10" ht="42.75" x14ac:dyDescent="0.2">
      <c r="B11" s="135"/>
      <c r="C11" s="62" t="s">
        <v>76</v>
      </c>
      <c r="D11" s="63">
        <v>0.25</v>
      </c>
      <c r="E11" s="52"/>
      <c r="F11" s="51">
        <f t="shared" ref="F11:H11" si="0">E11*$D11</f>
        <v>0</v>
      </c>
      <c r="G11" s="52"/>
      <c r="H11" s="51">
        <f t="shared" si="0"/>
        <v>0</v>
      </c>
      <c r="I11" s="52"/>
      <c r="J11" s="51">
        <f t="shared" ref="J11" si="1">I11*$D11</f>
        <v>0</v>
      </c>
    </row>
    <row r="12" spans="2:10" ht="42.75" x14ac:dyDescent="0.2">
      <c r="B12" s="135"/>
      <c r="C12" s="62" t="s">
        <v>77</v>
      </c>
      <c r="D12" s="63">
        <v>0.25</v>
      </c>
      <c r="E12" s="52"/>
      <c r="F12" s="51">
        <f t="shared" ref="F12:H12" si="2">E12*$D12</f>
        <v>0</v>
      </c>
      <c r="G12" s="52"/>
      <c r="H12" s="51">
        <f t="shared" si="2"/>
        <v>0</v>
      </c>
      <c r="I12" s="52"/>
      <c r="J12" s="51">
        <f t="shared" ref="J12" si="3">I12*$D12</f>
        <v>0</v>
      </c>
    </row>
    <row r="13" spans="2:10" ht="28.5" x14ac:dyDescent="0.2">
      <c r="B13" s="135"/>
      <c r="C13" s="62" t="s">
        <v>78</v>
      </c>
      <c r="D13" s="63">
        <v>0.25</v>
      </c>
      <c r="E13" s="52"/>
      <c r="F13" s="51">
        <f t="shared" ref="F13:H13" si="4">E13*$D13</f>
        <v>0</v>
      </c>
      <c r="G13" s="52"/>
      <c r="H13" s="51">
        <f t="shared" si="4"/>
        <v>0</v>
      </c>
      <c r="I13" s="52"/>
      <c r="J13" s="51">
        <f t="shared" ref="J13" si="5">I13*$D13</f>
        <v>0</v>
      </c>
    </row>
    <row r="14" spans="2:10" ht="17.25" thickBot="1" x14ac:dyDescent="0.25">
      <c r="B14" s="138" t="s">
        <v>27</v>
      </c>
      <c r="C14" s="139"/>
      <c r="D14" s="53">
        <f>SUM(D5,D6,D7,D8,D9)</f>
        <v>1</v>
      </c>
      <c r="E14" s="140">
        <f>SUM(F5:F8,E9)</f>
        <v>0</v>
      </c>
      <c r="F14" s="141"/>
      <c r="G14" s="140">
        <f>SUM(H5:H8,G9)</f>
        <v>0</v>
      </c>
      <c r="H14" s="141"/>
      <c r="I14" s="140">
        <f>SUM(J5:J8,I9)</f>
        <v>0</v>
      </c>
      <c r="J14" s="141"/>
    </row>
    <row r="15" spans="2:10" ht="16.5" thickBot="1" x14ac:dyDescent="0.25">
      <c r="B15" s="131" t="s">
        <v>28</v>
      </c>
      <c r="C15" s="132"/>
      <c r="D15" s="54">
        <v>70</v>
      </c>
      <c r="E15" s="133" t="str">
        <f>IF(E14&gt;=$D$15,"V","X")</f>
        <v>X</v>
      </c>
      <c r="F15" s="133"/>
      <c r="G15" s="133" t="str">
        <f>IF(G14&gt;=$D$15,"V","X")</f>
        <v>X</v>
      </c>
      <c r="H15" s="133"/>
      <c r="I15" s="133" t="str">
        <f>IF(I14&gt;=$D$15,"V","X")</f>
        <v>X</v>
      </c>
      <c r="J15" s="133"/>
    </row>
  </sheetData>
  <mergeCells count="21">
    <mergeCell ref="E3:F3"/>
    <mergeCell ref="G3:H3"/>
    <mergeCell ref="I3:J3"/>
    <mergeCell ref="B2:B4"/>
    <mergeCell ref="C2:C4"/>
    <mergeCell ref="D2:D4"/>
    <mergeCell ref="E2:F2"/>
    <mergeCell ref="G2:H2"/>
    <mergeCell ref="I2:J2"/>
    <mergeCell ref="B15:C15"/>
    <mergeCell ref="E15:F15"/>
    <mergeCell ref="G15:H15"/>
    <mergeCell ref="I15:J15"/>
    <mergeCell ref="B9:B13"/>
    <mergeCell ref="E9:F9"/>
    <mergeCell ref="G9:H9"/>
    <mergeCell ref="I9:J9"/>
    <mergeCell ref="B14:C14"/>
    <mergeCell ref="E14:F14"/>
    <mergeCell ref="G14:H14"/>
    <mergeCell ref="I14:J14"/>
  </mergeCells>
  <conditionalFormatting sqref="E15:J15">
    <cfRule type="expression" dxfId="1" priority="1">
      <formula>E15="X"</formula>
    </cfRule>
    <cfRule type="expression" dxfId="0" priority="2">
      <formula>E15="V"</formula>
    </cfRule>
  </conditionalFormatting>
  <pageMargins left="0.7" right="0.7" top="0.75" bottom="0.75" header="0.3" footer="0.3"/>
  <pageSetup orientation="portrait" r:id="rId1"/>
  <ignoredErrors>
    <ignoredError sqref="E9:F9 F10:F13 G9:J9 H10:H13 J10:J13 F6 H6 J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1D149-F3BE-40E7-9D05-BEC087712260}">
  <dimension ref="A1:F17"/>
  <sheetViews>
    <sheetView rightToLeft="1" workbookViewId="0"/>
  </sheetViews>
  <sheetFormatPr defaultRowHeight="14.25" x14ac:dyDescent="0.2"/>
  <cols>
    <col min="1" max="1" width="4.75" customWidth="1"/>
    <col min="2" max="2" width="9" customWidth="1"/>
    <col min="3" max="3" width="20.75" customWidth="1"/>
    <col min="4" max="6" width="12.625" customWidth="1"/>
  </cols>
  <sheetData>
    <row r="1" spans="1:6" x14ac:dyDescent="0.2">
      <c r="A1" s="88">
        <v>1.17</v>
      </c>
    </row>
    <row r="2" spans="1:6" ht="15" thickBot="1" x14ac:dyDescent="0.25">
      <c r="A2" s="64">
        <v>1.17</v>
      </c>
      <c r="B2" s="65"/>
      <c r="C2" s="65"/>
      <c r="D2" s="65"/>
      <c r="E2" s="65"/>
      <c r="F2" s="65"/>
    </row>
    <row r="3" spans="1:6" ht="15" x14ac:dyDescent="0.2">
      <c r="A3" s="64"/>
      <c r="B3" s="65"/>
      <c r="C3" s="155" t="s">
        <v>29</v>
      </c>
      <c r="D3" s="66">
        <v>1</v>
      </c>
      <c r="E3" s="67">
        <v>2</v>
      </c>
      <c r="F3" s="83">
        <v>3</v>
      </c>
    </row>
    <row r="4" spans="1:6" x14ac:dyDescent="0.2">
      <c r="A4" s="65"/>
      <c r="B4" s="65"/>
      <c r="C4" s="156"/>
      <c r="D4" s="89">
        <f>איכות!E3</f>
        <v>0</v>
      </c>
      <c r="E4" s="89">
        <f>איכות!G3</f>
        <v>0</v>
      </c>
      <c r="F4" s="90">
        <f>איכות!I3</f>
        <v>0</v>
      </c>
    </row>
    <row r="5" spans="1:6" ht="15" x14ac:dyDescent="0.2">
      <c r="A5" s="65"/>
      <c r="B5" s="65"/>
      <c r="C5" s="68" t="s">
        <v>79</v>
      </c>
      <c r="D5" s="112"/>
      <c r="E5" s="112"/>
      <c r="F5" s="113"/>
    </row>
    <row r="6" spans="1:6" ht="15.75" thickBot="1" x14ac:dyDescent="0.25">
      <c r="A6" s="65"/>
      <c r="B6" s="65"/>
      <c r="C6" s="69" t="s">
        <v>30</v>
      </c>
      <c r="D6" s="70">
        <f>IFERROR((1-MAX($D$5:$F$5))/(1-D5)*100,0)</f>
        <v>100</v>
      </c>
      <c r="E6" s="70">
        <f t="shared" ref="E6:F6" si="0">IFERROR((1-MAX($D$5:$F$5))/(1-E5)*100,0)</f>
        <v>100</v>
      </c>
      <c r="F6" s="115">
        <f t="shared" si="0"/>
        <v>100</v>
      </c>
    </row>
    <row r="7" spans="1:6" x14ac:dyDescent="0.2">
      <c r="A7" s="65"/>
      <c r="B7" s="65"/>
      <c r="C7" s="65"/>
      <c r="D7" s="65"/>
      <c r="E7" s="65"/>
      <c r="F7" s="65"/>
    </row>
    <row r="8" spans="1:6" x14ac:dyDescent="0.2">
      <c r="A8" s="65"/>
      <c r="B8" s="65"/>
      <c r="C8" s="65"/>
      <c r="D8" s="65"/>
      <c r="E8" s="65"/>
      <c r="F8" s="65"/>
    </row>
    <row r="9" spans="1:6" x14ac:dyDescent="0.2">
      <c r="A9" s="65"/>
      <c r="B9" s="114"/>
      <c r="C9" s="114"/>
      <c r="D9" s="114"/>
      <c r="E9" s="65"/>
      <c r="F9" s="65"/>
    </row>
    <row r="10" spans="1:6" x14ac:dyDescent="0.2">
      <c r="A10" s="65"/>
      <c r="B10" s="65"/>
      <c r="C10" s="65"/>
      <c r="D10" s="65"/>
      <c r="E10" s="65"/>
      <c r="F10" s="65"/>
    </row>
    <row r="11" spans="1:6" ht="15" thickBot="1" x14ac:dyDescent="0.25">
      <c r="A11" s="65"/>
      <c r="B11" s="65"/>
      <c r="C11" s="65"/>
      <c r="D11" s="65"/>
      <c r="E11" s="65"/>
      <c r="F11" s="65"/>
    </row>
    <row r="12" spans="1:6" ht="15" x14ac:dyDescent="0.25">
      <c r="A12" s="65"/>
      <c r="B12" s="157" t="s">
        <v>31</v>
      </c>
      <c r="C12" s="158"/>
      <c r="D12" s="71">
        <v>1</v>
      </c>
      <c r="E12" s="67">
        <v>2</v>
      </c>
      <c r="F12" s="83">
        <v>3</v>
      </c>
    </row>
    <row r="13" spans="1:6" ht="15" x14ac:dyDescent="0.25">
      <c r="A13" s="65"/>
      <c r="B13" s="72" t="s">
        <v>32</v>
      </c>
      <c r="C13" s="73" t="s">
        <v>33</v>
      </c>
      <c r="D13" s="91">
        <f>D4</f>
        <v>0</v>
      </c>
      <c r="E13" s="91">
        <f>E4</f>
        <v>0</v>
      </c>
      <c r="F13" s="92">
        <f>F4</f>
        <v>0</v>
      </c>
    </row>
    <row r="14" spans="1:6" x14ac:dyDescent="0.2">
      <c r="A14" s="65"/>
      <c r="B14" s="74">
        <v>0.7</v>
      </c>
      <c r="C14" s="75" t="s">
        <v>7</v>
      </c>
      <c r="D14" s="76">
        <f>איכות!E14</f>
        <v>0</v>
      </c>
      <c r="E14" s="76">
        <f>איכות!G14</f>
        <v>0</v>
      </c>
      <c r="F14" s="84">
        <f>איכות!I14</f>
        <v>0</v>
      </c>
    </row>
    <row r="15" spans="1:6" x14ac:dyDescent="0.2">
      <c r="A15" s="65"/>
      <c r="B15" s="74">
        <v>0.3</v>
      </c>
      <c r="C15" s="75" t="s">
        <v>8</v>
      </c>
      <c r="D15" s="76">
        <f>D6</f>
        <v>100</v>
      </c>
      <c r="E15" s="77">
        <f t="shared" ref="E15:F15" si="1">E6</f>
        <v>100</v>
      </c>
      <c r="F15" s="85">
        <f t="shared" si="1"/>
        <v>100</v>
      </c>
    </row>
    <row r="16" spans="1:6" ht="15" x14ac:dyDescent="0.2">
      <c r="A16" s="65"/>
      <c r="B16" s="78">
        <f>SUM(B14:B15)</f>
        <v>1</v>
      </c>
      <c r="C16" s="79" t="s">
        <v>9</v>
      </c>
      <c r="D16" s="80">
        <f>SUMPRODUCT($B14:$B15,D14:D15)</f>
        <v>30</v>
      </c>
      <c r="E16" s="81">
        <f t="shared" ref="E16:F16" si="2">SUMPRODUCT($B14:$B15,E14:E15)</f>
        <v>30</v>
      </c>
      <c r="F16" s="86">
        <f t="shared" si="2"/>
        <v>30</v>
      </c>
    </row>
    <row r="17" spans="1:6" ht="15.75" thickBot="1" x14ac:dyDescent="0.25">
      <c r="A17" s="65"/>
      <c r="B17" s="159" t="s">
        <v>34</v>
      </c>
      <c r="C17" s="160"/>
      <c r="D17" s="82">
        <f>RANK(D16,$D$16:$F$16,0)</f>
        <v>1</v>
      </c>
      <c r="E17" s="82">
        <f t="shared" ref="E17:F17" si="3">RANK(E16,$D$16:$F$16,0)</f>
        <v>1</v>
      </c>
      <c r="F17" s="87">
        <f t="shared" si="3"/>
        <v>1</v>
      </c>
    </row>
  </sheetData>
  <mergeCells count="3">
    <mergeCell ref="C3:C4"/>
    <mergeCell ref="B12:C12"/>
    <mergeCell ref="B17:C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3</vt:i4>
      </vt:variant>
    </vt:vector>
  </HeadingPairs>
  <TitlesOfParts>
    <vt:vector size="6" baseType="lpstr">
      <vt:lpstr>תנאי סף</vt:lpstr>
      <vt:lpstr>איכות</vt:lpstr>
      <vt:lpstr>מחיר וסיכום</vt:lpstr>
      <vt:lpstr>'תנאי סף'!_Ref370930661</vt:lpstr>
      <vt:lpstr>'תנאי סף'!_Ref397199965</vt:lpstr>
      <vt:lpstr>'תנאי סף'!WPrint_Area_W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Adi Rechtman</cp:lastModifiedBy>
  <dcterms:created xsi:type="dcterms:W3CDTF">2014-12-29T12:32:12Z</dcterms:created>
  <dcterms:modified xsi:type="dcterms:W3CDTF">2023-07-20T05:57:59Z</dcterms:modified>
</cp:coreProperties>
</file>